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W:\Oddělení přípravy staveb\Olomouc\ADM NERUDOVA 1\Administrativní budova, Nerudova 1, Olomouc - zabezpečení objektu\"/>
    </mc:Choice>
  </mc:AlternateContent>
  <bookViews>
    <workbookView xWindow="0" yWindow="0" windowWidth="0" windowHeight="0"/>
  </bookViews>
  <sheets>
    <sheet name="Rekapitulace stavby" sheetId="1" r:id="rId1"/>
    <sheet name="SLP - Slaboproudá zaříze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'SLP - Slaboproudá zařízení'!$C$122:$K$616</definedName>
    <definedName name="_xlnm.Print_Area" localSheetId="1">'SLP - Slaboproudá zařízení'!$C$4:$J$76,'SLP - Slaboproudá zařízení'!$C$82:$J$104,'SLP - Slaboproudá zařízení'!$C$110:$K$616</definedName>
    <definedName name="_xlnm.Print_Titles" localSheetId="1">'SLP - Slaboproudá zařízení'!$122:$122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615"/>
  <c r="BH615"/>
  <c r="BG615"/>
  <c r="BF615"/>
  <c r="T615"/>
  <c r="R615"/>
  <c r="P615"/>
  <c r="BI613"/>
  <c r="BH613"/>
  <c r="BG613"/>
  <c r="BF613"/>
  <c r="T613"/>
  <c r="R613"/>
  <c r="P613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3"/>
  <c r="BH593"/>
  <c r="BG593"/>
  <c r="BF593"/>
  <c r="T593"/>
  <c r="R593"/>
  <c r="P593"/>
  <c r="BI591"/>
  <c r="BH591"/>
  <c r="BG591"/>
  <c r="BF591"/>
  <c r="T591"/>
  <c r="R591"/>
  <c r="P591"/>
  <c r="BI588"/>
  <c r="BH588"/>
  <c r="BG588"/>
  <c r="BF588"/>
  <c r="T588"/>
  <c r="R588"/>
  <c r="P588"/>
  <c r="BI585"/>
  <c r="BH585"/>
  <c r="BG585"/>
  <c r="BF585"/>
  <c r="T585"/>
  <c r="R585"/>
  <c r="P585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1" r="L90"/>
  <c r="AM90"/>
  <c r="AM89"/>
  <c r="L89"/>
  <c r="AM87"/>
  <c r="L87"/>
  <c r="L85"/>
  <c r="L84"/>
  <c i="2" r="J535"/>
  <c r="J376"/>
  <c r="J253"/>
  <c r="J138"/>
  <c r="BK485"/>
  <c r="J580"/>
  <c r="BK459"/>
  <c r="J237"/>
  <c r="BK523"/>
  <c r="BK429"/>
  <c r="BK199"/>
  <c r="BK257"/>
  <c r="BK574"/>
  <c r="J423"/>
  <c r="J219"/>
  <c r="J398"/>
  <c r="J332"/>
  <c r="J255"/>
  <c r="J483"/>
  <c r="BK398"/>
  <c r="J334"/>
  <c r="BK197"/>
  <c r="J604"/>
  <c r="J446"/>
  <c r="BK318"/>
  <c r="BK171"/>
  <c r="BK531"/>
  <c r="BK427"/>
  <c r="BK189"/>
  <c r="BK380"/>
  <c r="BK292"/>
  <c r="J152"/>
  <c r="J342"/>
  <c r="J263"/>
  <c r="BK537"/>
  <c r="BK142"/>
  <c r="J444"/>
  <c r="BK134"/>
  <c r="J243"/>
  <c r="BK559"/>
  <c r="J295"/>
  <c r="BK132"/>
  <c r="J493"/>
  <c r="BK435"/>
  <c r="BK229"/>
  <c r="BK527"/>
  <c r="BK384"/>
  <c r="J177"/>
  <c r="BK576"/>
  <c r="BK406"/>
  <c r="J301"/>
  <c r="J146"/>
  <c r="J505"/>
  <c r="BK410"/>
  <c r="BK602"/>
  <c r="BK465"/>
  <c r="BK295"/>
  <c r="J160"/>
  <c r="BK348"/>
  <c r="BK217"/>
  <c r="BK455"/>
  <c r="J600"/>
  <c r="J386"/>
  <c r="J547"/>
  <c r="BK511"/>
  <c r="BK567"/>
  <c r="J382"/>
  <c r="BK334"/>
  <c r="J233"/>
  <c r="J144"/>
  <c r="J513"/>
  <c r="BK329"/>
  <c r="BK167"/>
  <c r="BK309"/>
  <c i="1" r="AS94"/>
  <c i="2" r="BK400"/>
  <c r="BK563"/>
  <c r="BK388"/>
  <c r="BK156"/>
  <c r="J515"/>
  <c r="J360"/>
  <c r="BK561"/>
  <c r="J421"/>
  <c r="J356"/>
  <c r="BK270"/>
  <c r="BK585"/>
  <c r="BK461"/>
  <c r="BK394"/>
  <c r="J336"/>
  <c r="J259"/>
  <c r="BK150"/>
  <c r="BK593"/>
  <c r="BK352"/>
  <c r="BK239"/>
  <c r="J158"/>
  <c r="BK507"/>
  <c r="J433"/>
  <c r="J607"/>
  <c r="BK354"/>
  <c r="J267"/>
  <c r="J527"/>
  <c r="BK284"/>
  <c r="BK221"/>
  <c r="J487"/>
  <c r="BK261"/>
  <c r="J578"/>
  <c r="J181"/>
  <c r="BK571"/>
  <c r="BK386"/>
  <c r="J350"/>
  <c r="BK290"/>
  <c r="J215"/>
  <c r="J142"/>
  <c r="J442"/>
  <c r="J239"/>
  <c r="BK187"/>
  <c r="BK557"/>
  <c r="J511"/>
  <c r="J284"/>
  <c r="BK555"/>
  <c r="J455"/>
  <c r="BK332"/>
  <c r="BK227"/>
  <c r="J134"/>
  <c r="BK408"/>
  <c r="BK307"/>
  <c r="J173"/>
  <c r="BK519"/>
  <c r="J459"/>
  <c r="J193"/>
  <c r="BK611"/>
  <c r="BK535"/>
  <c r="BK298"/>
  <c r="J205"/>
  <c r="BK495"/>
  <c r="J185"/>
  <c r="J545"/>
  <c r="BK185"/>
  <c r="J543"/>
  <c r="BK565"/>
  <c r="BK517"/>
  <c r="BK362"/>
  <c r="BK195"/>
  <c r="J574"/>
  <c r="J467"/>
  <c r="J555"/>
  <c r="BK241"/>
  <c r="BK130"/>
  <c r="J452"/>
  <c r="BK274"/>
  <c r="BK301"/>
  <c r="BK249"/>
  <c r="J465"/>
  <c r="BK444"/>
  <c r="J396"/>
  <c r="J346"/>
  <c r="BK316"/>
  <c r="BK183"/>
  <c r="BK607"/>
  <c r="BK525"/>
  <c r="J404"/>
  <c r="J286"/>
  <c r="BK509"/>
  <c r="BK419"/>
  <c r="BK211"/>
  <c r="J591"/>
  <c r="BK402"/>
  <c r="BK305"/>
  <c r="BK251"/>
  <c r="J569"/>
  <c r="J392"/>
  <c r="BK340"/>
  <c r="J247"/>
  <c r="BK582"/>
  <c r="J435"/>
  <c r="J223"/>
  <c r="J609"/>
  <c r="J485"/>
  <c r="BK376"/>
  <c r="BK463"/>
  <c r="BK392"/>
  <c r="BK128"/>
  <c r="BK342"/>
  <c r="J171"/>
  <c r="J509"/>
  <c r="J329"/>
  <c r="J199"/>
  <c r="BK425"/>
  <c r="BK338"/>
  <c r="BK265"/>
  <c r="J561"/>
  <c r="J325"/>
  <c r="BK205"/>
  <c r="J390"/>
  <c r="J245"/>
  <c r="J557"/>
  <c r="J416"/>
  <c r="BK615"/>
  <c r="J183"/>
  <c r="BK521"/>
  <c r="BK215"/>
  <c r="BK165"/>
  <c r="BK442"/>
  <c r="J211"/>
  <c r="BK481"/>
  <c r="J241"/>
  <c r="J136"/>
  <c r="BK390"/>
  <c r="J197"/>
  <c r="BK529"/>
  <c r="BK368"/>
  <c r="J126"/>
  <c r="BK433"/>
  <c r="J368"/>
  <c r="J274"/>
  <c r="BK600"/>
  <c r="BK350"/>
  <c r="BK255"/>
  <c r="BK498"/>
  <c r="BK276"/>
  <c r="J165"/>
  <c r="J517"/>
  <c r="BK288"/>
  <c r="J602"/>
  <c r="J533"/>
  <c r="J163"/>
  <c r="BK365"/>
  <c r="BK158"/>
  <c r="BK475"/>
  <c r="J321"/>
  <c r="BK551"/>
  <c r="J388"/>
  <c r="J327"/>
  <c r="BK267"/>
  <c r="J576"/>
  <c r="J457"/>
  <c r="J365"/>
  <c r="J175"/>
  <c r="BK598"/>
  <c r="BK479"/>
  <c r="J156"/>
  <c r="BK491"/>
  <c r="BK231"/>
  <c r="J571"/>
  <c r="J257"/>
  <c r="BK421"/>
  <c r="BK327"/>
  <c r="J207"/>
  <c r="J531"/>
  <c r="BK191"/>
  <c r="BK477"/>
  <c r="BK253"/>
  <c r="J498"/>
  <c r="BK513"/>
  <c r="J551"/>
  <c r="BK175"/>
  <c r="J525"/>
  <c r="J384"/>
  <c r="BK181"/>
  <c r="J539"/>
  <c r="J507"/>
  <c r="J338"/>
  <c r="BK179"/>
  <c r="BK471"/>
  <c r="BK378"/>
  <c r="J344"/>
  <c r="BK263"/>
  <c r="J148"/>
  <c r="J471"/>
  <c r="J279"/>
  <c r="J585"/>
  <c r="BK370"/>
  <c r="BK243"/>
  <c r="BK596"/>
  <c r="J495"/>
  <c r="J358"/>
  <c r="J521"/>
  <c r="J270"/>
  <c r="J615"/>
  <c r="BK452"/>
  <c r="J582"/>
  <c r="J598"/>
  <c r="J475"/>
  <c r="BK325"/>
  <c r="J227"/>
  <c r="J565"/>
  <c r="BK177"/>
  <c r="BK449"/>
  <c r="J251"/>
  <c r="J440"/>
  <c r="BK237"/>
  <c r="J500"/>
  <c r="J414"/>
  <c r="BK213"/>
  <c r="BK423"/>
  <c r="BK360"/>
  <c r="J290"/>
  <c r="BK247"/>
  <c r="BK541"/>
  <c r="BK356"/>
  <c r="J217"/>
  <c r="BK613"/>
  <c r="BK493"/>
  <c r="BK219"/>
  <c r="J529"/>
  <c r="BK431"/>
  <c r="BK604"/>
  <c r="BK483"/>
  <c r="J303"/>
  <c r="BK569"/>
  <c r="BK500"/>
  <c r="J348"/>
  <c r="BK281"/>
  <c r="J221"/>
  <c r="J140"/>
  <c r="J491"/>
  <c r="BK336"/>
  <c r="J537"/>
  <c r="J370"/>
  <c r="BK193"/>
  <c r="BK467"/>
  <c r="BK412"/>
  <c r="J249"/>
  <c r="J150"/>
  <c r="BK489"/>
  <c r="J316"/>
  <c r="J195"/>
  <c r="J567"/>
  <c r="J461"/>
  <c r="J229"/>
  <c r="BK203"/>
  <c r="J502"/>
  <c r="BK382"/>
  <c r="BK346"/>
  <c r="J261"/>
  <c r="BK160"/>
  <c r="J469"/>
  <c r="J400"/>
  <c r="J362"/>
  <c r="J318"/>
  <c r="BK223"/>
  <c r="J189"/>
  <c r="BK609"/>
  <c r="BK372"/>
  <c r="J288"/>
  <c r="BK138"/>
  <c r="BK543"/>
  <c r="J406"/>
  <c r="J128"/>
  <c r="J449"/>
  <c r="BK549"/>
  <c r="J380"/>
  <c r="J292"/>
  <c r="J213"/>
  <c r="BK547"/>
  <c r="BK416"/>
  <c r="J191"/>
  <c r="BK545"/>
  <c r="J272"/>
  <c r="J431"/>
  <c r="J235"/>
  <c r="BK553"/>
  <c r="BK245"/>
  <c r="BK140"/>
  <c r="J473"/>
  <c r="BK323"/>
  <c r="J201"/>
  <c r="J479"/>
  <c r="J372"/>
  <c r="BK303"/>
  <c r="BK173"/>
  <c r="J481"/>
  <c r="J408"/>
  <c r="J374"/>
  <c r="BK344"/>
  <c r="BK225"/>
  <c r="J611"/>
  <c r="BK505"/>
  <c r="BK321"/>
  <c r="BK259"/>
  <c r="J169"/>
  <c r="BK580"/>
  <c r="J429"/>
  <c r="J154"/>
  <c r="J541"/>
  <c r="J340"/>
  <c r="BK169"/>
  <c r="J463"/>
  <c r="J281"/>
  <c r="J132"/>
  <c r="J419"/>
  <c r="BK144"/>
  <c r="J489"/>
  <c r="BK578"/>
  <c r="J427"/>
  <c r="J593"/>
  <c r="BK502"/>
  <c r="BK311"/>
  <c r="J231"/>
  <c r="J130"/>
  <c r="BK404"/>
  <c r="BK154"/>
  <c r="BK396"/>
  <c r="J187"/>
  <c r="BK473"/>
  <c r="J265"/>
  <c r="J167"/>
  <c r="J402"/>
  <c r="J209"/>
  <c r="BK533"/>
  <c r="BK209"/>
  <c r="J549"/>
  <c r="J352"/>
  <c r="BK235"/>
  <c r="BK414"/>
  <c r="BK358"/>
  <c r="J311"/>
  <c r="BK152"/>
  <c r="BK591"/>
  <c r="J412"/>
  <c r="J276"/>
  <c r="J588"/>
  <c r="BK440"/>
  <c r="J563"/>
  <c r="J378"/>
  <c r="J307"/>
  <c r="BK201"/>
  <c r="J519"/>
  <c r="BK374"/>
  <c r="BK146"/>
  <c r="BK515"/>
  <c r="BK279"/>
  <c r="J553"/>
  <c r="J425"/>
  <c r="BK163"/>
  <c r="BK207"/>
  <c r="BK126"/>
  <c r="BK469"/>
  <c r="J225"/>
  <c r="J559"/>
  <c r="J394"/>
  <c r="J305"/>
  <c r="BK272"/>
  <c r="BK136"/>
  <c r="BK446"/>
  <c r="J354"/>
  <c r="J203"/>
  <c r="J613"/>
  <c r="BK487"/>
  <c r="J309"/>
  <c r="BK148"/>
  <c r="J477"/>
  <c r="J323"/>
  <c r="BK539"/>
  <c r="J298"/>
  <c r="BK588"/>
  <c r="J410"/>
  <c r="BK286"/>
  <c r="J523"/>
  <c r="BK233"/>
  <c r="J596"/>
  <c r="J179"/>
  <c r="BK457"/>
  <c l="1" r="P125"/>
  <c r="BK300"/>
  <c r="J300"/>
  <c r="J99"/>
  <c r="R300"/>
  <c r="T454"/>
  <c r="P573"/>
  <c r="BK595"/>
  <c r="J595"/>
  <c r="J102"/>
  <c r="BK606"/>
  <c r="J606"/>
  <c r="J103"/>
  <c r="P606"/>
  <c r="BK125"/>
  <c r="J125"/>
  <c r="J98"/>
  <c r="R125"/>
  <c r="P300"/>
  <c r="BK454"/>
  <c r="J454"/>
  <c r="J100"/>
  <c r="P454"/>
  <c r="BK573"/>
  <c r="J573"/>
  <c r="J101"/>
  <c r="R573"/>
  <c r="P595"/>
  <c r="T595"/>
  <c r="R606"/>
  <c r="T125"/>
  <c r="T300"/>
  <c r="R454"/>
  <c r="T573"/>
  <c r="R595"/>
  <c r="T606"/>
  <c r="BE173"/>
  <c r="BE179"/>
  <c r="BE211"/>
  <c r="BE245"/>
  <c r="BE279"/>
  <c r="BE284"/>
  <c r="BE301"/>
  <c r="BE307"/>
  <c r="BE429"/>
  <c r="BE431"/>
  <c r="BE435"/>
  <c r="BE440"/>
  <c r="BE465"/>
  <c r="BE479"/>
  <c r="E85"/>
  <c r="BE167"/>
  <c r="BE239"/>
  <c r="BE261"/>
  <c r="BE281"/>
  <c r="BE348"/>
  <c r="BE358"/>
  <c r="BE365"/>
  <c r="BE368"/>
  <c r="BE370"/>
  <c r="BE380"/>
  <c r="BE382"/>
  <c r="BE386"/>
  <c r="BE408"/>
  <c r="BE491"/>
  <c r="BE500"/>
  <c r="BE557"/>
  <c r="BE565"/>
  <c r="BE604"/>
  <c r="BE193"/>
  <c r="BE203"/>
  <c r="BE215"/>
  <c r="BE243"/>
  <c r="BE255"/>
  <c r="BE265"/>
  <c r="BE270"/>
  <c r="BE290"/>
  <c r="BE295"/>
  <c r="BE305"/>
  <c r="BE323"/>
  <c r="BE327"/>
  <c r="BE340"/>
  <c r="BE346"/>
  <c r="BE378"/>
  <c r="BE388"/>
  <c r="BE425"/>
  <c r="BE446"/>
  <c r="BE457"/>
  <c r="BE473"/>
  <c r="BE505"/>
  <c r="BE525"/>
  <c r="BE533"/>
  <c r="BE551"/>
  <c r="BE559"/>
  <c r="BE585"/>
  <c r="BE615"/>
  <c r="BE136"/>
  <c r="BE169"/>
  <c r="BE171"/>
  <c r="BE229"/>
  <c r="BE233"/>
  <c r="BE235"/>
  <c r="BE292"/>
  <c r="BE344"/>
  <c r="BE352"/>
  <c r="BE372"/>
  <c r="BE416"/>
  <c r="BE487"/>
  <c r="BE576"/>
  <c r="BE593"/>
  <c r="BE163"/>
  <c r="BE207"/>
  <c r="BE219"/>
  <c r="BE259"/>
  <c r="BE274"/>
  <c r="BE329"/>
  <c r="BE356"/>
  <c r="BE362"/>
  <c r="BE392"/>
  <c r="BE396"/>
  <c r="BE404"/>
  <c r="BE475"/>
  <c r="BE485"/>
  <c r="BE509"/>
  <c r="BE547"/>
  <c r="BE598"/>
  <c r="BE607"/>
  <c r="BE609"/>
  <c r="BE140"/>
  <c r="BE181"/>
  <c r="BE195"/>
  <c r="BE197"/>
  <c r="BE221"/>
  <c r="BE253"/>
  <c r="BE421"/>
  <c r="BE459"/>
  <c r="BE513"/>
  <c r="BE523"/>
  <c r="BE569"/>
  <c r="BE591"/>
  <c r="BE611"/>
  <c r="BE152"/>
  <c r="BE185"/>
  <c r="BE189"/>
  <c r="BE199"/>
  <c r="BE249"/>
  <c r="BE272"/>
  <c r="BE342"/>
  <c r="BE414"/>
  <c r="BE442"/>
  <c r="BE521"/>
  <c r="BE527"/>
  <c r="BE531"/>
  <c r="BE541"/>
  <c r="BE578"/>
  <c r="BE613"/>
  <c r="BE325"/>
  <c r="BE350"/>
  <c r="BE452"/>
  <c r="BE471"/>
  <c r="BE498"/>
  <c r="BE543"/>
  <c r="BE545"/>
  <c r="BE555"/>
  <c r="BE126"/>
  <c r="BE132"/>
  <c r="BE134"/>
  <c r="BE142"/>
  <c r="BE144"/>
  <c r="BE146"/>
  <c r="BE156"/>
  <c r="BE187"/>
  <c r="BE217"/>
  <c r="BE237"/>
  <c r="BE298"/>
  <c r="BE318"/>
  <c r="BE374"/>
  <c r="BE376"/>
  <c r="BE384"/>
  <c r="BE402"/>
  <c r="BE412"/>
  <c r="BE481"/>
  <c r="BE493"/>
  <c r="BE507"/>
  <c r="BE563"/>
  <c r="F92"/>
  <c r="BE130"/>
  <c r="BE148"/>
  <c r="BE154"/>
  <c r="BE165"/>
  <c r="BE177"/>
  <c r="BE205"/>
  <c r="BE231"/>
  <c r="BE316"/>
  <c r="BE321"/>
  <c r="BE332"/>
  <c r="BE334"/>
  <c r="BE390"/>
  <c r="BE455"/>
  <c r="BE502"/>
  <c r="BE511"/>
  <c r="BE535"/>
  <c r="BE588"/>
  <c r="J89"/>
  <c r="BE128"/>
  <c r="BE150"/>
  <c r="BE158"/>
  <c r="BE191"/>
  <c r="BE309"/>
  <c r="BE394"/>
  <c r="BE398"/>
  <c r="BE423"/>
  <c r="BE427"/>
  <c r="BE444"/>
  <c r="BE461"/>
  <c r="BE469"/>
  <c r="BE483"/>
  <c r="BE537"/>
  <c r="BE574"/>
  <c r="BE580"/>
  <c r="BE138"/>
  <c r="BE201"/>
  <c r="BE209"/>
  <c r="BE225"/>
  <c r="BE286"/>
  <c r="BE406"/>
  <c r="BE433"/>
  <c r="BE489"/>
  <c r="BE561"/>
  <c r="BE183"/>
  <c r="BE213"/>
  <c r="BE227"/>
  <c r="BE251"/>
  <c r="BE263"/>
  <c r="BE267"/>
  <c r="BE276"/>
  <c r="BE288"/>
  <c r="BE360"/>
  <c r="BE517"/>
  <c r="BE539"/>
  <c r="BE549"/>
  <c r="BE571"/>
  <c r="BE582"/>
  <c r="BE596"/>
  <c r="BE175"/>
  <c r="BE223"/>
  <c r="BE247"/>
  <c r="BE311"/>
  <c r="BE338"/>
  <c r="BE400"/>
  <c r="BE410"/>
  <c r="BE419"/>
  <c r="BE449"/>
  <c r="BE463"/>
  <c r="BE477"/>
  <c r="BE495"/>
  <c r="BE515"/>
  <c r="BE567"/>
  <c r="BE160"/>
  <c r="BE241"/>
  <c r="BE257"/>
  <c r="BE303"/>
  <c r="BE336"/>
  <c r="BE354"/>
  <c r="BE467"/>
  <c r="BE519"/>
  <c r="BE529"/>
  <c r="BE553"/>
  <c r="BE600"/>
  <c r="BE602"/>
  <c r="F36"/>
  <c i="1" r="BC95"/>
  <c r="BC94"/>
  <c r="W32"/>
  <c i="2" r="F37"/>
  <c i="1" r="BD95"/>
  <c r="BD94"/>
  <c r="W33"/>
  <c i="2" r="F35"/>
  <c i="1" r="BB95"/>
  <c r="BB94"/>
  <c r="AX94"/>
  <c i="2" r="J34"/>
  <c i="1" r="AW95"/>
  <c i="2" r="F34"/>
  <c i="1" r="BA95"/>
  <c r="BA94"/>
  <c r="W30"/>
  <c i="2" l="1" r="R124"/>
  <c r="R123"/>
  <c r="T124"/>
  <c r="T123"/>
  <c r="P124"/>
  <c r="P123"/>
  <c i="1" r="AU95"/>
  <c i="2" r="BK124"/>
  <c r="J124"/>
  <c r="J97"/>
  <c i="1" r="AU94"/>
  <c i="2" r="J33"/>
  <c i="1" r="AV95"/>
  <c r="AT95"/>
  <c r="AY94"/>
  <c i="2" r="F33"/>
  <c i="1" r="AZ95"/>
  <c r="AZ94"/>
  <c r="W29"/>
  <c r="AW94"/>
  <c r="AK30"/>
  <c r="W31"/>
  <c i="2" l="1" r="BK123"/>
  <c r="J123"/>
  <c r="J96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<sst xmlns="http://schemas.openxmlformats.org/spreadsheetml/2006/main">
  <si>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</si>
  <si>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</si>
  <si>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</si>
  <si>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</si>
  <si>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</si>
  <si>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{7b0aab10-c19e-4807-a344-13c50ee82236}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</si>
  <si>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</si>
  <si>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</si>
  <si>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</si>
  <si>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</si>
  <si>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</si>
  <si>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</si>
  <si>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</si>
  <si>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</si>
  <si>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06-2024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</si>
  <si>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</si>
  <si>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</si>
  <si>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Administrativní budova, Nerudova 1, Olomouc - zabezpečení objektu - PD</t>
  </si>
  <si>
    <t>KSO:</t>
  </si>
  <si>
    <t>CC-CZ:</t>
  </si>
  <si>
    <t>Místo:</t>
  </si>
  <si>
    <t>Olomouc</t>
  </si>
  <si>
    <t>Datum:</t>
  </si>
  <si>
    <t>12. 6. 2024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</si>
  <si>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</si>
  <si>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</si>
  <si>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</si>
  <si>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</si>
  <si>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</si>
  <si>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</si>
  <si>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</si>
  <si>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</si>
  <si>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>61974731</t>
  </si>
  <si>
    <t>Trade FIDES, a.s.</t>
  </si>
  <si>
    <t>True</t>
  </si>
  <si>
    <t>Zpracovatel:</t>
  </si>
  <si>
    <t>Ing. Jakub Martiník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</si>
  <si>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</si>
  <si>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</si>
  <si>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</si>
  <si>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</si>
  <si>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</si>
  <si>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</si>
  <si>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</si>
  <si>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</si>
  <si>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</si>
  <si>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</si>
  <si>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</si>
  <si>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</si>
  <si>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</si>
  <si>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</si>
  <si>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</si>
  <si>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</si>
  <si>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</si>
  <si>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</si>
  <si>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</si>
  <si>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</si>
  <si>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</si>
  <si>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</si>
  <si>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</si>
  <si>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</si>
  <si>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</si>
  <si>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</si>
  <si>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</si>
  <si>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</si>
  <si>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</si>
  <si>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</si>
  <si>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</si>
  <si>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</si>
  <si>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</si>
  <si>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</si>
  <si>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</si>
  <si>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</si>
  <si>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</si>
  <si>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</si>
  <si>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</si>
  <si>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</si>
  <si>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</si>
  <si>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</si>
  <si>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</si>
  <si>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</si>
  <si>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</si>
  <si>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</si>
  <si>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SLP</t>
  </si>
  <si>
    <t>Slaboproudá zařízení</t>
  </si>
  <si>
    <t>STA</t>
  </si>
  <si>
    <t>1</t>
  </si>
  <si>
    <t>{cd3ae2f9-1a5e-403d-8b58-8db7b2923138}</t>
  </si>
  <si>
    <t>2</t>
  </si>
  <si>
    <t>KRYCÍ LIST SOUPISU PRACÍ</t>
  </si>
  <si>
    <t>Objekt:</t>
  </si>
  <si>
    <t>SLP - Slaboproudá zařízení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</si>
  <si>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</si>
  <si>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</si>
  <si>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</si>
  <si>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</si>
  <si>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</si>
  <si>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</si>
  <si>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D1 - PZTS/EKV</t>
  </si>
  <si>
    <t xml:space="preserve">    D2 - VSS</t>
  </si>
  <si>
    <t xml:space="preserve">    D3 - Kabeláž a kabelové trasy</t>
  </si>
  <si>
    <t xml:space="preserve">    D4 - Ostatní</t>
  </si>
  <si>
    <t xml:space="preserve">    D5 - Odpady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</si>
  <si>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</si>
  <si>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</si>
  <si>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</si>
  <si>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</si>
  <si>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</si>
  <si>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</si>
  <si>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</si>
  <si>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</si>
  <si>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</si>
  <si>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</si>
  <si>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</si>
  <si>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</si>
  <si>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</si>
  <si>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</si>
  <si>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</si>
  <si>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</si>
  <si>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</si>
  <si>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D1</t>
  </si>
  <si>
    <t>PZTS/EKV</t>
  </si>
  <si>
    <t>M</t>
  </si>
  <si>
    <t>40466090</t>
  </si>
  <si>
    <t>komunikátor telefonní pro ústředny PZTS/EKV</t>
  </si>
  <si>
    <t>kus</t>
  </si>
  <si>
    <t>CS ÚRS 2024 02</t>
  </si>
  <si>
    <t>32</t>
  </si>
  <si>
    <t>16</t>
  </si>
  <si>
    <t>-1869689399</t>
  </si>
  <si>
    <t>PP</t>
  </si>
  <si>
    <t>K</t>
  </si>
  <si>
    <t>742220171</t>
  </si>
  <si>
    <t>Montáž komunikátoru telefonního do ústředny bez držáku</t>
  </si>
  <si>
    <t>-583416340</t>
  </si>
  <si>
    <t>3</t>
  </si>
  <si>
    <t>40466101</t>
  </si>
  <si>
    <t>zařízení přenosové</t>
  </si>
  <si>
    <t>-921846360</t>
  </si>
  <si>
    <t>4</t>
  </si>
  <si>
    <t>742220172</t>
  </si>
  <si>
    <t>Montáž komunikátoru GSM do ústředny bez držáku</t>
  </si>
  <si>
    <t>-2073772069</t>
  </si>
  <si>
    <t>5</t>
  </si>
  <si>
    <t>40463014</t>
  </si>
  <si>
    <t>zdroj napájecí dvojitý v krytu 7A</t>
  </si>
  <si>
    <t>746138289</t>
  </si>
  <si>
    <t>6</t>
  </si>
  <si>
    <t>742220211</t>
  </si>
  <si>
    <t>Montáž zálohového napájecího zdroje s dobíječem a akumulátorem</t>
  </si>
  <si>
    <t>-793999087</t>
  </si>
  <si>
    <t>7</t>
  </si>
  <si>
    <t>M204_4</t>
  </si>
  <si>
    <t>Akumulátor 12V / 65Ah</t>
  </si>
  <si>
    <t>ks</t>
  </si>
  <si>
    <t>-400597375</t>
  </si>
  <si>
    <t>8</t>
  </si>
  <si>
    <t>M205</t>
  </si>
  <si>
    <t>Akumulátor 12V / 40Ah</t>
  </si>
  <si>
    <t>678076831</t>
  </si>
  <si>
    <t>9</t>
  </si>
  <si>
    <t>742220161</t>
  </si>
  <si>
    <t>Montáž akumulátoru 12 V</t>
  </si>
  <si>
    <t>-1314635079</t>
  </si>
  <si>
    <t>10</t>
  </si>
  <si>
    <t>40466071</t>
  </si>
  <si>
    <t>modul sběrnicový PZTS/EKV v krytu, 6x trojitě vyvážený vstup, 2x relé (max. zatížení kontaktů 3A/60V) na desce, 4x výstup pro připojení výstupního modulu , 2x Wiegand, 2x RS232</t>
  </si>
  <si>
    <t>132771599</t>
  </si>
  <si>
    <t>11</t>
  </si>
  <si>
    <t>742220072</t>
  </si>
  <si>
    <t>Montáž dveřního modulu pro připojení čteček v krytu - do 8 vstupů</t>
  </si>
  <si>
    <t>-410842154</t>
  </si>
  <si>
    <t>40466070</t>
  </si>
  <si>
    <t>modul sběrnicový PZTS v krytu, 8x trojitě vyvážený vstup, 8x výstup pro připojení výstupního modulu</t>
  </si>
  <si>
    <t>680184780</t>
  </si>
  <si>
    <t>13</t>
  </si>
  <si>
    <t>742220031</t>
  </si>
  <si>
    <t>Montáž koncentrátoru nebo expanderu v krytu do 8 vstupů</t>
  </si>
  <si>
    <t>-382889800</t>
  </si>
  <si>
    <t>14</t>
  </si>
  <si>
    <t>401281</t>
  </si>
  <si>
    <t>Modul 4x relé (max zatížení kontaktů 2A/60V)</t>
  </si>
  <si>
    <t>1857394717</t>
  </si>
  <si>
    <t>15</t>
  </si>
  <si>
    <t>742220131</t>
  </si>
  <si>
    <t>Montáž univerzálního reléového modulu se svorkovnicí a přepínačem NC/NO</t>
  </si>
  <si>
    <t>1807095213</t>
  </si>
  <si>
    <t>40467091</t>
  </si>
  <si>
    <t>klávesnice ústředny PZTS, dvouřádkový displej, podsvícená klávesnice, čtečka bezkontaktních karet</t>
  </si>
  <si>
    <t>583420148</t>
  </si>
  <si>
    <t>17</t>
  </si>
  <si>
    <t>742220141</t>
  </si>
  <si>
    <t>Montáž ovládací klávesnice pro dodanou ústřednu</t>
  </si>
  <si>
    <t>-1081748864</t>
  </si>
  <si>
    <t>18</t>
  </si>
  <si>
    <t>40467036</t>
  </si>
  <si>
    <t>tablo signalizační v krytu</t>
  </si>
  <si>
    <t>515464127</t>
  </si>
  <si>
    <t>VV</t>
  </si>
  <si>
    <t>1+1"signalizační tablo+ 1x rozšiřující modul</t>
  </si>
  <si>
    <t>19</t>
  </si>
  <si>
    <t>742220151</t>
  </si>
  <si>
    <t>Montáž zobrazovacího tabla</t>
  </si>
  <si>
    <t>-224695519</t>
  </si>
  <si>
    <t>20</t>
  </si>
  <si>
    <t>742220152</t>
  </si>
  <si>
    <t>Montáž rozšiřujícího modulu zobrazovacího tabla</t>
  </si>
  <si>
    <t>-1382166670</t>
  </si>
  <si>
    <t>40467047</t>
  </si>
  <si>
    <t>čtečka bezkontaktní</t>
  </si>
  <si>
    <t>-1313882222</t>
  </si>
  <si>
    <t>22</t>
  </si>
  <si>
    <t>40467048</t>
  </si>
  <si>
    <t>čtečka bezkontaktní s klávesnicí nebo tlačítky</t>
  </si>
  <si>
    <t>-1963001293</t>
  </si>
  <si>
    <t>23</t>
  </si>
  <si>
    <t>40466091</t>
  </si>
  <si>
    <t>displej informační OLED, 55 x 27 mm</t>
  </si>
  <si>
    <t>-938857940</t>
  </si>
  <si>
    <t>24</t>
  </si>
  <si>
    <t>742220081</t>
  </si>
  <si>
    <t>Montáž čtečky bezkontaktních karet</t>
  </si>
  <si>
    <t>-1166645355</t>
  </si>
  <si>
    <t>25</t>
  </si>
  <si>
    <t>40466080</t>
  </si>
  <si>
    <t>převodník rozhraní RS422 na RS232 k sběrnicovým modulům PZTS/EKV s 6x a 16x trojitě vyváženým vstupem</t>
  </si>
  <si>
    <t>-916410637</t>
  </si>
  <si>
    <t>26</t>
  </si>
  <si>
    <t>742220202</t>
  </si>
  <si>
    <t>Montáž převodníku RS422/RS232</t>
  </si>
  <si>
    <t>349670849</t>
  </si>
  <si>
    <t>27</t>
  </si>
  <si>
    <t>40467013</t>
  </si>
  <si>
    <t>kryt montážní zadní pro čtečky, stříška</t>
  </si>
  <si>
    <t>-915052503</t>
  </si>
  <si>
    <t>28</t>
  </si>
  <si>
    <t>742220082</t>
  </si>
  <si>
    <t>Montáž venkovního krytu čtečky</t>
  </si>
  <si>
    <t>-1350991804</t>
  </si>
  <si>
    <t>29</t>
  </si>
  <si>
    <t>54978026</t>
  </si>
  <si>
    <t>otvírač elektrický 10 - 24 V bez lišty</t>
  </si>
  <si>
    <t>2082612615</t>
  </si>
  <si>
    <t>30</t>
  </si>
  <si>
    <t>742320032</t>
  </si>
  <si>
    <t>Montáž elektrického otvírače 12 V a stavitelnou střelkou</t>
  </si>
  <si>
    <t>-1107085954</t>
  </si>
  <si>
    <t>31</t>
  </si>
  <si>
    <t>7423200.01</t>
  </si>
  <si>
    <t>Úprava a doplnění stávajících dveří (D+M)</t>
  </si>
  <si>
    <t>kpl</t>
  </si>
  <si>
    <t>309468076</t>
  </si>
  <si>
    <t>M025.1</t>
  </si>
  <si>
    <t>Ovládací tlačítko</t>
  </si>
  <si>
    <t>-1066575526</t>
  </si>
  <si>
    <t>33</t>
  </si>
  <si>
    <t>742240027</t>
  </si>
  <si>
    <t>Montáž ovládacího tlačítka</t>
  </si>
  <si>
    <t>-333599240</t>
  </si>
  <si>
    <t>34</t>
  </si>
  <si>
    <t>40461036</t>
  </si>
  <si>
    <t>kontakt magnetický, plochý</t>
  </si>
  <si>
    <t>CS ÚRS 2024 01</t>
  </si>
  <si>
    <t>2084029159</t>
  </si>
  <si>
    <t>35</t>
  </si>
  <si>
    <t>40461039</t>
  </si>
  <si>
    <t>kontakt magnetický, vratový, armovaná hadice</t>
  </si>
  <si>
    <t>-33259903</t>
  </si>
  <si>
    <t>36</t>
  </si>
  <si>
    <t>742220235</t>
  </si>
  <si>
    <t>Montáž magnetického kontaktu povrchového</t>
  </si>
  <si>
    <t>1855181287</t>
  </si>
  <si>
    <t>37</t>
  </si>
  <si>
    <t>742220241</t>
  </si>
  <si>
    <t>Montáž armované hadice k magnetickému kontaktu</t>
  </si>
  <si>
    <t>163693111</t>
  </si>
  <si>
    <t>38</t>
  </si>
  <si>
    <t>40466065</t>
  </si>
  <si>
    <t>krabice plastová, propojovací, nízká, ocelová vložka víčka</t>
  </si>
  <si>
    <t>1325644703</t>
  </si>
  <si>
    <t>39</t>
  </si>
  <si>
    <t>742220053</t>
  </si>
  <si>
    <t>Montáž krabice propojovací pro magnetický kontakt</t>
  </si>
  <si>
    <t>1935408861</t>
  </si>
  <si>
    <t>40</t>
  </si>
  <si>
    <t>40461016</t>
  </si>
  <si>
    <t>detektor pohybu stropní 360°</t>
  </si>
  <si>
    <t>384841813</t>
  </si>
  <si>
    <t>41</t>
  </si>
  <si>
    <t>M021.3</t>
  </si>
  <si>
    <t>Montážní podložka 120x120mm</t>
  </si>
  <si>
    <t>-1468644230</t>
  </si>
  <si>
    <t>42</t>
  </si>
  <si>
    <t>40461016_2</t>
  </si>
  <si>
    <t>detektor pohybu duální</t>
  </si>
  <si>
    <t>-813105782</t>
  </si>
  <si>
    <t>43</t>
  </si>
  <si>
    <t>40461016_3</t>
  </si>
  <si>
    <t>detektor záclonový venkovní drátový duální PIR+MW s úzkým paprskem</t>
  </si>
  <si>
    <t>-198913720</t>
  </si>
  <si>
    <t>44</t>
  </si>
  <si>
    <t>40468000</t>
  </si>
  <si>
    <t>držák kloubový pro PIR detektory</t>
  </si>
  <si>
    <t>679578359</t>
  </si>
  <si>
    <t>45</t>
  </si>
  <si>
    <t>742220232</t>
  </si>
  <si>
    <t>Montáž detektoru na stěnu nebo na strop</t>
  </si>
  <si>
    <t>962421797</t>
  </si>
  <si>
    <t>46</t>
  </si>
  <si>
    <t>40468000.1</t>
  </si>
  <si>
    <t>Konzole pro uchycení detektoru na strop</t>
  </si>
  <si>
    <t>1996304793</t>
  </si>
  <si>
    <t>47</t>
  </si>
  <si>
    <t>K40468000.1</t>
  </si>
  <si>
    <t>Montáž konzole</t>
  </si>
  <si>
    <t>1418305279</t>
  </si>
  <si>
    <t>48</t>
  </si>
  <si>
    <t>40467097.1</t>
  </si>
  <si>
    <t>tlačítko tísňové s odklopným krytem a pamětí poplachu</t>
  </si>
  <si>
    <t>128161903</t>
  </si>
  <si>
    <t>49</t>
  </si>
  <si>
    <t>742220251</t>
  </si>
  <si>
    <t>Montáž tlačítka tísňového výklopného s pamětí poplachu</t>
  </si>
  <si>
    <t>1115227786</t>
  </si>
  <si>
    <t>50</t>
  </si>
  <si>
    <t>M021</t>
  </si>
  <si>
    <t>Konvenční optickokouřový hlásič včetně std. patice reléová samoresetovací 12 V</t>
  </si>
  <si>
    <t>866257156</t>
  </si>
  <si>
    <t>51</t>
  </si>
  <si>
    <t>M021.2</t>
  </si>
  <si>
    <t>Konvenční multisenzorový hlásič (optickokouřový a teplotní - tř. A1R) včetně std. patice reléová samoresetovací 12 V</t>
  </si>
  <si>
    <t>-175791684</t>
  </si>
  <si>
    <t>52</t>
  </si>
  <si>
    <t>1013402430</t>
  </si>
  <si>
    <t>53</t>
  </si>
  <si>
    <t>59081456</t>
  </si>
  <si>
    <t>hlásič konvenční tlačítkový červený, přepínací kontakt s aretací, prolamovací sklo</t>
  </si>
  <si>
    <t>1819373177</t>
  </si>
  <si>
    <t>54</t>
  </si>
  <si>
    <t>742210151</t>
  </si>
  <si>
    <t>Montáž tlačítkového hlásiče se sklíčkem</t>
  </si>
  <si>
    <t>1512341841</t>
  </si>
  <si>
    <t>55</t>
  </si>
  <si>
    <t>K7420001.1</t>
  </si>
  <si>
    <t>Připojení tlačítkových hlásičů a ovládání posuvných radarových dveří, součinnost se servisní organizací brány</t>
  </si>
  <si>
    <t>1052304293</t>
  </si>
  <si>
    <t>56</t>
  </si>
  <si>
    <t>59081538.1</t>
  </si>
  <si>
    <t>maják signalizační, záblesk červený</t>
  </si>
  <si>
    <t>-396322807</t>
  </si>
  <si>
    <t>57</t>
  </si>
  <si>
    <t>742210261</t>
  </si>
  <si>
    <t>Montáž sirény nebo majáku nebo signalizace</t>
  </si>
  <si>
    <t>-1601164091</t>
  </si>
  <si>
    <t>58</t>
  </si>
  <si>
    <t>40464000</t>
  </si>
  <si>
    <t>siréna vnitřní plastová nezálohovaná, 112 dB/1m, maják, záblesk červený</t>
  </si>
  <si>
    <t>-1282935240</t>
  </si>
  <si>
    <t>59</t>
  </si>
  <si>
    <t>742220255</t>
  </si>
  <si>
    <t>Montáž sirény vnitřní pro vyhlášení poplachu</t>
  </si>
  <si>
    <t>1175624886</t>
  </si>
  <si>
    <t>60</t>
  </si>
  <si>
    <t>37414135.1</t>
  </si>
  <si>
    <t>zvonek 12V, melodie</t>
  </si>
  <si>
    <t>-422680760</t>
  </si>
  <si>
    <t>61</t>
  </si>
  <si>
    <t>742340021.1</t>
  </si>
  <si>
    <t>Montáž zvonku</t>
  </si>
  <si>
    <t>-1867428060</t>
  </si>
  <si>
    <t>62</t>
  </si>
  <si>
    <t>M00301.1</t>
  </si>
  <si>
    <t>Sada zemních indukčních smyček včetně vyhodnocovací jednotky a vyplňovací hmoty</t>
  </si>
  <si>
    <t>sada</t>
  </si>
  <si>
    <t>1723249413</t>
  </si>
  <si>
    <t>63</t>
  </si>
  <si>
    <t>K00301.1</t>
  </si>
  <si>
    <t>Instalace zemních smyček včetně zapravení vyplňovací hmotou</t>
  </si>
  <si>
    <t>-1075347449</t>
  </si>
  <si>
    <t>64</t>
  </si>
  <si>
    <t>40463014.2</t>
  </si>
  <si>
    <t>zdroj napájecí 27,6V v krytu 3A</t>
  </si>
  <si>
    <t>-1935159773</t>
  </si>
  <si>
    <t>65</t>
  </si>
  <si>
    <t>-339111457</t>
  </si>
  <si>
    <t>66</t>
  </si>
  <si>
    <t>M204.1</t>
  </si>
  <si>
    <t>Akumulátor 12V / 7Ah</t>
  </si>
  <si>
    <t>1441345687</t>
  </si>
  <si>
    <t>67</t>
  </si>
  <si>
    <t>-841227551</t>
  </si>
  <si>
    <t>68</t>
  </si>
  <si>
    <t>35826002</t>
  </si>
  <si>
    <t>relé instalační 230V AC/ 110V DC 1No</t>
  </si>
  <si>
    <t>826592846</t>
  </si>
  <si>
    <t>69</t>
  </si>
  <si>
    <t>741330631</t>
  </si>
  <si>
    <t>Montáž relé pomocné vestavné v krytu s kontakty 2P, 3Z se zapojením vodičů</t>
  </si>
  <si>
    <t>-369059082</t>
  </si>
  <si>
    <t>70</t>
  </si>
  <si>
    <t>M74200110.1</t>
  </si>
  <si>
    <t>klientská stanice PZTS + VSS, pro až 4 monitory, monitorování až 64 kamer</t>
  </si>
  <si>
    <t>-1696994585</t>
  </si>
  <si>
    <t>71</t>
  </si>
  <si>
    <t>40342002.1</t>
  </si>
  <si>
    <t>monitor LCD LED 22" 16:9 Full HD VGA HDMI 230V</t>
  </si>
  <si>
    <t>1163887469</t>
  </si>
  <si>
    <t>1"pro klientskou aplikaci PZTS + návštěvní knihu</t>
  </si>
  <si>
    <t>72</t>
  </si>
  <si>
    <t>742230002</t>
  </si>
  <si>
    <t>Montáž PC pro sledování kamerového systému, OS, monitor, klávesnice myš</t>
  </si>
  <si>
    <t>-882438537</t>
  </si>
  <si>
    <t>73</t>
  </si>
  <si>
    <t>34641105.1</t>
  </si>
  <si>
    <t>UPS on-line 1/1 fáze 1000VA/900W 3x IEC zásuvky, tower</t>
  </si>
  <si>
    <t>-865412077</t>
  </si>
  <si>
    <t>74</t>
  </si>
  <si>
    <t>742330012</t>
  </si>
  <si>
    <t>Montáž zařízení do rozvaděče (switch, UPS, DVR, server) bez nastavení</t>
  </si>
  <si>
    <t>-2034570361</t>
  </si>
  <si>
    <t>75</t>
  </si>
  <si>
    <t>742250032</t>
  </si>
  <si>
    <t>Montáž klientské licence bezpečnostního systému</t>
  </si>
  <si>
    <t>-1180208411</t>
  </si>
  <si>
    <t>1+1"instalace a nastavení klientské aplikace na klientské stanici ve vrátnici a u dispečera</t>
  </si>
  <si>
    <t>76</t>
  </si>
  <si>
    <t>95321037</t>
  </si>
  <si>
    <t>licence služby návštěvní kniha</t>
  </si>
  <si>
    <t>1312658957</t>
  </si>
  <si>
    <t>77</t>
  </si>
  <si>
    <t>742250033</t>
  </si>
  <si>
    <t>Montáž licence SW pro bezpečnostní systém</t>
  </si>
  <si>
    <t>1029839470</t>
  </si>
  <si>
    <t xml:space="preserve">1"instalace a nastavení aplikace na klientské stanici ve vrátnici </t>
  </si>
  <si>
    <t>78</t>
  </si>
  <si>
    <t>40467072.1</t>
  </si>
  <si>
    <t>čtečka dokladů (identifikačních údajů z OP nebo pasu), USB rozhraní</t>
  </si>
  <si>
    <t>741712573</t>
  </si>
  <si>
    <t>79</t>
  </si>
  <si>
    <t>742240006</t>
  </si>
  <si>
    <t>Montáž klávesnicové čtečky USB k PC pro načítání karet do programu</t>
  </si>
  <si>
    <t>-707583866</t>
  </si>
  <si>
    <t>80</t>
  </si>
  <si>
    <t>1147243</t>
  </si>
  <si>
    <t>JISTIC B10/1 /BM018110--/</t>
  </si>
  <si>
    <t>-499970944</t>
  </si>
  <si>
    <t>81</t>
  </si>
  <si>
    <t>741320105</t>
  </si>
  <si>
    <t>Montáž jističů jednopólových nn do 25 A ve skříni se zapojením vodičů</t>
  </si>
  <si>
    <t>-1099481569</t>
  </si>
  <si>
    <t>82</t>
  </si>
  <si>
    <t>HZS2232</t>
  </si>
  <si>
    <t>Hodinová zúčtovací sazba elektrikář odborný</t>
  </si>
  <si>
    <t>hod</t>
  </si>
  <si>
    <t>2069828918</t>
  </si>
  <si>
    <t>6"Práce na NN rozvaděči - připojení samostatného okruhu</t>
  </si>
  <si>
    <t>83</t>
  </si>
  <si>
    <t>HZS3222</t>
  </si>
  <si>
    <t>Hodinová zúčtovací sazba montér slaboproudých zařízení odborný</t>
  </si>
  <si>
    <t>-1740201567</t>
  </si>
  <si>
    <t>8"demontáže, přepojení stávajícího systému a adresace</t>
  </si>
  <si>
    <t>84</t>
  </si>
  <si>
    <t>K226</t>
  </si>
  <si>
    <t>Programování a oživení systému</t>
  </si>
  <si>
    <t>-238679296</t>
  </si>
  <si>
    <t>D2</t>
  </si>
  <si>
    <t>VSS</t>
  </si>
  <si>
    <t>85</t>
  </si>
  <si>
    <t>38475150.2</t>
  </si>
  <si>
    <t>kamera venkovní IP dome MZVF 2,7 - 13,5mm 4MP WDR 120dB PoE H.265+ přísvit IR 40m VA IP66 IK10</t>
  </si>
  <si>
    <t>-2015119756</t>
  </si>
  <si>
    <t>86</t>
  </si>
  <si>
    <t>38479016.2</t>
  </si>
  <si>
    <t>adaptér pro montáž dome kamer do podhledu kov a plast</t>
  </si>
  <si>
    <t>-1212383930</t>
  </si>
  <si>
    <t>87</t>
  </si>
  <si>
    <t>742230004</t>
  </si>
  <si>
    <t>Montáž vnitřní kamery</t>
  </si>
  <si>
    <t>662840230</t>
  </si>
  <si>
    <t>88</t>
  </si>
  <si>
    <t>38475080.2</t>
  </si>
  <si>
    <t>kamera venkovní IP bullet MZVF 2,8 - 12mm 4MP WDR 140dB PoE H.265+ přísvit IR 60m VA IP67 IK10</t>
  </si>
  <si>
    <t>208444794</t>
  </si>
  <si>
    <t>89</t>
  </si>
  <si>
    <t>38475088.2</t>
  </si>
  <si>
    <t>kamera venkovní IP bullet MZVF 2,8 - 12mm 8MP WDR 120dB PoE H.265+ přísvit IR 60m VCA IP67 IK10</t>
  </si>
  <si>
    <t>-763994082</t>
  </si>
  <si>
    <t>90</t>
  </si>
  <si>
    <t>38475083.2</t>
  </si>
  <si>
    <t>kamera venkovní IP bullet MZVF 2,8 - 12mm 4MP WDR 140dB PoE H.265+ přísvit IR 50m VA (AI) (RZ, typ aj.) IP67 IK10</t>
  </si>
  <si>
    <t>-278980578</t>
  </si>
  <si>
    <t>4"monitoring obsazenosti parkoviště</t>
  </si>
  <si>
    <t>1"čtení SPZ vozidel</t>
  </si>
  <si>
    <t>Součet</t>
  </si>
  <si>
    <t>91</t>
  </si>
  <si>
    <t>38479008.2</t>
  </si>
  <si>
    <t>kryt venkovní kovový pro ochranu kamery proti manipulaci</t>
  </si>
  <si>
    <t>1953367062</t>
  </si>
  <si>
    <t>92</t>
  </si>
  <si>
    <t>38475084.2</t>
  </si>
  <si>
    <t>kamera venkovní IP bullet MZVF 8 - 32mm 4MP WDR 140dB PoE H.265+ přísvit IR 100m VA (AI) (RZ, typ aj.) IP67 IK10</t>
  </si>
  <si>
    <t>218503509</t>
  </si>
  <si>
    <t>1"monitoring obsazenosti parkoviště</t>
  </si>
  <si>
    <t>93</t>
  </si>
  <si>
    <t>742230003</t>
  </si>
  <si>
    <t>Montáž venkovní kamery</t>
  </si>
  <si>
    <t>430951253</t>
  </si>
  <si>
    <t>94</t>
  </si>
  <si>
    <t>742230103</t>
  </si>
  <si>
    <t>Nastavení záběru podle přání uživatele</t>
  </si>
  <si>
    <t>1402086479</t>
  </si>
  <si>
    <t>95</t>
  </si>
  <si>
    <t>95321001</t>
  </si>
  <si>
    <t>licence základní bez kamerových licencí</t>
  </si>
  <si>
    <t>-1418660319</t>
  </si>
  <si>
    <t>96</t>
  </si>
  <si>
    <t>95321002.2</t>
  </si>
  <si>
    <t>licence modulu analýzy parkoviště</t>
  </si>
  <si>
    <t>-1951763816</t>
  </si>
  <si>
    <t>97</t>
  </si>
  <si>
    <t>742230102</t>
  </si>
  <si>
    <t>Instalace a nastavení SW pro sledování kamer</t>
  </si>
  <si>
    <t>-718397475</t>
  </si>
  <si>
    <t>98</t>
  </si>
  <si>
    <t>95321002</t>
  </si>
  <si>
    <t>licence pro připojení jedné kamery</t>
  </si>
  <si>
    <t>651995730</t>
  </si>
  <si>
    <t>99</t>
  </si>
  <si>
    <t>742230101</t>
  </si>
  <si>
    <t>Licence k připojení jedné kamery k SW</t>
  </si>
  <si>
    <t>-229302941</t>
  </si>
  <si>
    <t>100</t>
  </si>
  <si>
    <t>95321029</t>
  </si>
  <si>
    <t>licence bezpečnostního systému pro integraci kamer s detekcí SPZ/RZ pro 1 kameru</t>
  </si>
  <si>
    <t>-576033278</t>
  </si>
  <si>
    <t>101</t>
  </si>
  <si>
    <t>742250033.2</t>
  </si>
  <si>
    <t>Implementace a naprogramování integračního modulu pro SPZ kamery, napojení na databázi vozidel a uživatelů na centrálním serveru SŽ</t>
  </si>
  <si>
    <t>192246629</t>
  </si>
  <si>
    <t>102</t>
  </si>
  <si>
    <t>K7420002.1</t>
  </si>
  <si>
    <t>Připojení ovládání brány, součinnost se servisní organizací brány</t>
  </si>
  <si>
    <t>136272819</t>
  </si>
  <si>
    <t>103</t>
  </si>
  <si>
    <t>38471027</t>
  </si>
  <si>
    <t>videorekordér síťový (NVR) pro záznam 64 IP kamer bez HDD maximální rozlišení záznamu 12MP pro 8 HDD podpora RAID</t>
  </si>
  <si>
    <t>-913661732</t>
  </si>
  <si>
    <t>104</t>
  </si>
  <si>
    <t>40332006</t>
  </si>
  <si>
    <t>HDD k rekordérům kamerových systémů 8TB</t>
  </si>
  <si>
    <t>-1427320222</t>
  </si>
  <si>
    <t>105</t>
  </si>
  <si>
    <t>742230001</t>
  </si>
  <si>
    <t>Montáž DVR nebo NAS, nahrávacího zařízení pro kamery</t>
  </si>
  <si>
    <t>1112389926</t>
  </si>
  <si>
    <t>106</t>
  </si>
  <si>
    <t>M38400011</t>
  </si>
  <si>
    <t>Server pro správu parkoviště</t>
  </si>
  <si>
    <t>-2066732701</t>
  </si>
  <si>
    <t>107</t>
  </si>
  <si>
    <t>K38400011</t>
  </si>
  <si>
    <t>Montáž a nastavení serveru</t>
  </si>
  <si>
    <t>-2011004105</t>
  </si>
  <si>
    <t>108</t>
  </si>
  <si>
    <t>M38400021</t>
  </si>
  <si>
    <t>Parkovací informační LED panel venkovní, RJ45, 230V, 4 řádky</t>
  </si>
  <si>
    <t>-34499606</t>
  </si>
  <si>
    <t>109</t>
  </si>
  <si>
    <t>K38400021</t>
  </si>
  <si>
    <t>Montáž zobrazovacího panelu</t>
  </si>
  <si>
    <t>-1299345385</t>
  </si>
  <si>
    <t>110</t>
  </si>
  <si>
    <t>40342006.1</t>
  </si>
  <si>
    <t>monitor LCD LED 32" 16:9 Ultra HD 4K HDMI VGA, USB, 230V</t>
  </si>
  <si>
    <t>1982446508</t>
  </si>
  <si>
    <t>111</t>
  </si>
  <si>
    <t>40349003</t>
  </si>
  <si>
    <t>držák LCD monitorů polohovatelný na zeď 13" až 42" VESA 200x200 náklon -15°+15° nosnost 25kg natočení -90° +90°</t>
  </si>
  <si>
    <t>444234022</t>
  </si>
  <si>
    <t>112</t>
  </si>
  <si>
    <t>K40342006.1</t>
  </si>
  <si>
    <t>Montáž monitoru na zeď</t>
  </si>
  <si>
    <t>1024053024</t>
  </si>
  <si>
    <t>113</t>
  </si>
  <si>
    <t>-1193499596</t>
  </si>
  <si>
    <t>1"pro VSS</t>
  </si>
  <si>
    <t>114</t>
  </si>
  <si>
    <t>40342001.1</t>
  </si>
  <si>
    <t>monitor LCD LED 19" 16:9 VGA HDMI 230V</t>
  </si>
  <si>
    <t>1920186079</t>
  </si>
  <si>
    <t>1"servisní do RACKu</t>
  </si>
  <si>
    <t>115</t>
  </si>
  <si>
    <t>K40342002.1</t>
  </si>
  <si>
    <t>Montáž monitoru na stojan</t>
  </si>
  <si>
    <t>-562650302</t>
  </si>
  <si>
    <t>116</t>
  </si>
  <si>
    <t>35712105.2</t>
  </si>
  <si>
    <t>switch 24 portů Gigabit (24x PoE/PoE+), 4 x 1G SFP, kapacita 56Gbps 370W, včetně DNA licence 3Y Essential</t>
  </si>
  <si>
    <t>-176462318</t>
  </si>
  <si>
    <t>117</t>
  </si>
  <si>
    <t>35712105.3</t>
  </si>
  <si>
    <t>SFP optický modul MM duplex LC/PC 1 Gbps</t>
  </si>
  <si>
    <t>-230372803</t>
  </si>
  <si>
    <t>118</t>
  </si>
  <si>
    <t>-1171469747</t>
  </si>
  <si>
    <t>119</t>
  </si>
  <si>
    <t>K01-0014</t>
  </si>
  <si>
    <t>Zajištění konfigurace portu na stávajícím switchi TDS pro připojení VSS</t>
  </si>
  <si>
    <t>1433261350</t>
  </si>
  <si>
    <t>120</t>
  </si>
  <si>
    <t>34641108.2</t>
  </si>
  <si>
    <t>UPS on-line dvojitá konverze 1/1 fáze 3kVA/3kW 8x IEC zásuvky, rack provedení 2U, SNMP karta</t>
  </si>
  <si>
    <t>-1571194389</t>
  </si>
  <si>
    <t>121</t>
  </si>
  <si>
    <t>34641105.2</t>
  </si>
  <si>
    <t>UPS on-line dvojitá konverze 1/1 fáze 1000VA/1000W 8x IEC zásuvky, rack provedení 2U, SNMP karta</t>
  </si>
  <si>
    <t>-1927033562</t>
  </si>
  <si>
    <t>122</t>
  </si>
  <si>
    <t>73558008</t>
  </si>
  <si>
    <t>samolepka "Střeženo kamerovým systémem" A4 žlutá s černým piktogramem a rámečkem</t>
  </si>
  <si>
    <t>-2074070076</t>
  </si>
  <si>
    <t>123</t>
  </si>
  <si>
    <t>742230009</t>
  </si>
  <si>
    <t>Montáž samolepky "Střeženo kamerovým systémem"</t>
  </si>
  <si>
    <t>-73730585</t>
  </si>
  <si>
    <t>124</t>
  </si>
  <si>
    <t>35712032</t>
  </si>
  <si>
    <t>rozvaděč stojanový 19" celoskleněné dveře 42U/600x800mm</t>
  </si>
  <si>
    <t>-1389064263</t>
  </si>
  <si>
    <t>125</t>
  </si>
  <si>
    <t>35712021</t>
  </si>
  <si>
    <t>rozvaděč stojanový 19" celoskleněné dveře 22U/600x600mm</t>
  </si>
  <si>
    <t>-1994263214</t>
  </si>
  <si>
    <t>126</t>
  </si>
  <si>
    <t>34555229</t>
  </si>
  <si>
    <t>zásuvka nástěnná jednonásobná s víčkem, IP44, šroubové svorky</t>
  </si>
  <si>
    <t>1923306330</t>
  </si>
  <si>
    <t>127</t>
  </si>
  <si>
    <t>742330005</t>
  </si>
  <si>
    <t>Montáž rozvaděče stojanového přes 30U</t>
  </si>
  <si>
    <t>923216652</t>
  </si>
  <si>
    <t>128</t>
  </si>
  <si>
    <t>742330004</t>
  </si>
  <si>
    <t>Montáž rozvaděče stojanového do 30U</t>
  </si>
  <si>
    <t>-1711527502</t>
  </si>
  <si>
    <t>129</t>
  </si>
  <si>
    <t>42914001</t>
  </si>
  <si>
    <t>jednotka ventilační rozvaděče univerzální se 4 ventilátory do stropu nebo podlahy</t>
  </si>
  <si>
    <t>1849481235</t>
  </si>
  <si>
    <t>130</t>
  </si>
  <si>
    <t>742330037</t>
  </si>
  <si>
    <t>Montáž jednotky ventilační do stropu či podlahy stojanového rozvaděče</t>
  </si>
  <si>
    <t>912589751</t>
  </si>
  <si>
    <t>131</t>
  </si>
  <si>
    <t>35712071</t>
  </si>
  <si>
    <t>police rozvaděče 19" perforovaná 1U/550mm nosnost 40kg</t>
  </si>
  <si>
    <t>63106573</t>
  </si>
  <si>
    <t>132</t>
  </si>
  <si>
    <t>742330021</t>
  </si>
  <si>
    <t>Montáž police do rozvaděče</t>
  </si>
  <si>
    <t>1114563972</t>
  </si>
  <si>
    <t>133</t>
  </si>
  <si>
    <t>35712106</t>
  </si>
  <si>
    <t>panel rozvodný 19" 8x zásuvka dle ČSN max 16A kabel 3x1,5mm 2m</t>
  </si>
  <si>
    <t>1371849350</t>
  </si>
  <si>
    <t>134</t>
  </si>
  <si>
    <t>742330022</t>
  </si>
  <si>
    <t>Montáž napájecího panelu do rozvaděče</t>
  </si>
  <si>
    <t>-1503179446</t>
  </si>
  <si>
    <t>135</t>
  </si>
  <si>
    <t>37451145</t>
  </si>
  <si>
    <t>panel vyvazovací 5x plastové oko s průchody 1U 19"</t>
  </si>
  <si>
    <t>436441530</t>
  </si>
  <si>
    <t>136</t>
  </si>
  <si>
    <t>742330023</t>
  </si>
  <si>
    <t>Montáž vyvazovacího panelu 1U</t>
  </si>
  <si>
    <t>1711286172</t>
  </si>
  <si>
    <t>137</t>
  </si>
  <si>
    <t>37451110</t>
  </si>
  <si>
    <t>patch panel Cat6 PCB 1U 24 portů 19" UTP</t>
  </si>
  <si>
    <t>1884994637</t>
  </si>
  <si>
    <t>138</t>
  </si>
  <si>
    <t>742330034</t>
  </si>
  <si>
    <t>Montáž patch panelu 24 portů neosazeného</t>
  </si>
  <si>
    <t>-711783830</t>
  </si>
  <si>
    <t>139</t>
  </si>
  <si>
    <t>742124005</t>
  </si>
  <si>
    <t>Montáž kabelů datových FTP, UTP, STP ukončení kabelu konektorem</t>
  </si>
  <si>
    <t>2039613334</t>
  </si>
  <si>
    <t>35*2"oba konce - na straně koncových zařízení a datových rozvaděčů</t>
  </si>
  <si>
    <t>140</t>
  </si>
  <si>
    <t>35759005.2</t>
  </si>
  <si>
    <t>vana optická neosazená výsuvná 1U 1xkazeta pro 24 svárů 12xLC duplex</t>
  </si>
  <si>
    <t>-829018284</t>
  </si>
  <si>
    <t>141</t>
  </si>
  <si>
    <t>742330036</t>
  </si>
  <si>
    <t>Montáž optické vany - sestavení</t>
  </si>
  <si>
    <t>1824915932</t>
  </si>
  <si>
    <t>142</t>
  </si>
  <si>
    <t>37459100</t>
  </si>
  <si>
    <t>adaptér optický LC OM3 aqua duplex</t>
  </si>
  <si>
    <t>644903548</t>
  </si>
  <si>
    <t>143</t>
  </si>
  <si>
    <t>742330029</t>
  </si>
  <si>
    <t>Montáž konektoru SM, MM</t>
  </si>
  <si>
    <t>1154146602</t>
  </si>
  <si>
    <t>144</t>
  </si>
  <si>
    <t>37459185</t>
  </si>
  <si>
    <t>pigtail optický LC OM 50/125 OM3 délka 1m</t>
  </si>
  <si>
    <t>489982460</t>
  </si>
  <si>
    <t>145</t>
  </si>
  <si>
    <t>742124014</t>
  </si>
  <si>
    <t>Provedení svaru optického vlákna</t>
  </si>
  <si>
    <t>207903667</t>
  </si>
  <si>
    <t>146</t>
  </si>
  <si>
    <t>34343000</t>
  </si>
  <si>
    <t>ochrana teplem smrštitelná optického svaru 2,5x45mm</t>
  </si>
  <si>
    <t>-993457770</t>
  </si>
  <si>
    <t>147</t>
  </si>
  <si>
    <t>742330031</t>
  </si>
  <si>
    <t>Teplem smrštitelná ochrana svaru</t>
  </si>
  <si>
    <t>1220730974</t>
  </si>
  <si>
    <t>148</t>
  </si>
  <si>
    <t>742330052</t>
  </si>
  <si>
    <t>Popis portů patchpanelu</t>
  </si>
  <si>
    <t>-983217165</t>
  </si>
  <si>
    <t>3"patch panel UTP</t>
  </si>
  <si>
    <t>3"optická vana</t>
  </si>
  <si>
    <t>149</t>
  </si>
  <si>
    <t>1209359</t>
  </si>
  <si>
    <t>JISTIC B16/1 /BM018116--/</t>
  </si>
  <si>
    <t>442049396</t>
  </si>
  <si>
    <t>150</t>
  </si>
  <si>
    <t>1209361</t>
  </si>
  <si>
    <t>JISTIC B6/1 /BM018106--/</t>
  </si>
  <si>
    <t>-600119679</t>
  </si>
  <si>
    <t>151</t>
  </si>
  <si>
    <t>-329665056</t>
  </si>
  <si>
    <t>152</t>
  </si>
  <si>
    <t>1861445172</t>
  </si>
  <si>
    <t>8"Práce na NN rozvaděči - připojení samostatného okruhu</t>
  </si>
  <si>
    <t>153</t>
  </si>
  <si>
    <t>HZS3221</t>
  </si>
  <si>
    <t>Hodinová zúčtovací sazba montér slaboproudých zařízení</t>
  </si>
  <si>
    <t>1719815521</t>
  </si>
  <si>
    <t>12"demontáž kamer stávajícího systému</t>
  </si>
  <si>
    <t>154</t>
  </si>
  <si>
    <t>K226.2</t>
  </si>
  <si>
    <t>-2037186144</t>
  </si>
  <si>
    <t>D3</t>
  </si>
  <si>
    <t>Kabeláž a kabelové trasy</t>
  </si>
  <si>
    <t>155</t>
  </si>
  <si>
    <t>34121310</t>
  </si>
  <si>
    <t>kabel datový bezhalogenový celkově stíněný Al fólií jádro Cu plné (F/UTP) kategorie 5e</t>
  </si>
  <si>
    <t>m</t>
  </si>
  <si>
    <t>806668790</t>
  </si>
  <si>
    <t>156</t>
  </si>
  <si>
    <t>M130002</t>
  </si>
  <si>
    <t>Kabel 6x0,5 mm stíněný</t>
  </si>
  <si>
    <t>135000044</t>
  </si>
  <si>
    <t>157</t>
  </si>
  <si>
    <t>M130003</t>
  </si>
  <si>
    <t>8 x 0,22 mm² + 2 x 0,5 mm² Sdělovací nízkofrekv. kabel stíněný 10žil, pocínovaný, posílen jeden pár, Eca</t>
  </si>
  <si>
    <t>728968762</t>
  </si>
  <si>
    <t>158</t>
  </si>
  <si>
    <t>34143800</t>
  </si>
  <si>
    <t>kabel instalační flexibilní jádro Cu lanované izolace PVC plášť PVC 300/500V (H05VV-F) 2x2,50mm2</t>
  </si>
  <si>
    <t>1421438874</t>
  </si>
  <si>
    <t>159</t>
  </si>
  <si>
    <t>34143798</t>
  </si>
  <si>
    <t>kabel instalační flexibilní jádro Cu lanované izolace PVC plášť PVC 300/500V (H05VV-F) 2x1,50mm2</t>
  </si>
  <si>
    <t>-465489566</t>
  </si>
  <si>
    <t>160</t>
  </si>
  <si>
    <t>D02-0011</t>
  </si>
  <si>
    <t>Kabel datový U/UTP Cat.6 300MHz AWG23/1 LS0H Eca</t>
  </si>
  <si>
    <t>1151598310</t>
  </si>
  <si>
    <t>161</t>
  </si>
  <si>
    <t>34123006</t>
  </si>
  <si>
    <t>kabel datový optický OM3 univerzální 12 vláken 50/125 plášť LSOH</t>
  </si>
  <si>
    <t>995825691</t>
  </si>
  <si>
    <t>162</t>
  </si>
  <si>
    <t>742121001</t>
  </si>
  <si>
    <t>Montáž kabelů sdělovacích pro vnitřní rozvody do 15 žil</t>
  </si>
  <si>
    <t>-1215017653</t>
  </si>
  <si>
    <t>163</t>
  </si>
  <si>
    <t>34141024</t>
  </si>
  <si>
    <t>vodič propojovací flexibilní jádro Cu lanované izolace PVC 450/750V (H07V-K) 1x1,5mm2</t>
  </si>
  <si>
    <t>-1024179852</t>
  </si>
  <si>
    <t>164</t>
  </si>
  <si>
    <t>34141029</t>
  </si>
  <si>
    <t>vodič propojovací flexibilní jádro Cu lanované izolace PVC 450/750V (H07V-K) 1x16mm2</t>
  </si>
  <si>
    <t>-1466197413</t>
  </si>
  <si>
    <t>165</t>
  </si>
  <si>
    <t>210801311</t>
  </si>
  <si>
    <t>Montáž vodiče Cu izolovaného plného nebo laněného s PVC pláštěm do 1 kV žíla 1,5 až 16 mm2 uloženého volně (např. CY, CHAH-V)</t>
  </si>
  <si>
    <t>-683123</t>
  </si>
  <si>
    <t>166</t>
  </si>
  <si>
    <t>34111030</t>
  </si>
  <si>
    <t>kabel instalační jádro Cu plné izolace PVC plášť PVC 450/750V (CYKY) 3x1,5mm2</t>
  </si>
  <si>
    <t>-1153251293</t>
  </si>
  <si>
    <t>167</t>
  </si>
  <si>
    <t>34111036</t>
  </si>
  <si>
    <t>kabel instalační jádro Cu plné izolace PVC plášť PVC 450/750V (CYKY) 3x2,5mm2</t>
  </si>
  <si>
    <t>-275713751</t>
  </si>
  <si>
    <t>168</t>
  </si>
  <si>
    <t>741122211</t>
  </si>
  <si>
    <t>Montáž kabel Cu plný kulatý žíla 3x1,5 až 6 mm2 uložený volně (např. CYKY)</t>
  </si>
  <si>
    <t>884578770</t>
  </si>
  <si>
    <t>169</t>
  </si>
  <si>
    <t>34123135</t>
  </si>
  <si>
    <t>patchcord optický duplex délka 1m</t>
  </si>
  <si>
    <t>463324937</t>
  </si>
  <si>
    <t>170</t>
  </si>
  <si>
    <t>M075_1</t>
  </si>
  <si>
    <t>UTP patch cord Cat6, 1m, šedý</t>
  </si>
  <si>
    <t>-1681288283</t>
  </si>
  <si>
    <t>171</t>
  </si>
  <si>
    <t>M075_10</t>
  </si>
  <si>
    <t>UTP patch cord Cat6, 10m, šedý</t>
  </si>
  <si>
    <t>-2041646038</t>
  </si>
  <si>
    <t>172</t>
  </si>
  <si>
    <t>34199007</t>
  </si>
  <si>
    <t>kabel propojovací HDMI 2.0 High Speed podpora Ethernetu a 4K délka 2m</t>
  </si>
  <si>
    <t>-994568776</t>
  </si>
  <si>
    <t>173</t>
  </si>
  <si>
    <t>34199009</t>
  </si>
  <si>
    <t>kabel propojovací HDMI 2.0 High Speed podpora Ethernetu a 4K délka 5m</t>
  </si>
  <si>
    <t>1440308147</t>
  </si>
  <si>
    <t>174</t>
  </si>
  <si>
    <t>M075</t>
  </si>
  <si>
    <t>Montáž patch kabelu</t>
  </si>
  <si>
    <t>-922491601</t>
  </si>
  <si>
    <t>175</t>
  </si>
  <si>
    <t>34571001</t>
  </si>
  <si>
    <t>lišta elektroinstalační hranatá PVC 15x10mm</t>
  </si>
  <si>
    <t>509228470</t>
  </si>
  <si>
    <t>28,5714285714286*1,05 "Přepočtené koeficientem množství</t>
  </si>
  <si>
    <t>176</t>
  </si>
  <si>
    <t>34571004</t>
  </si>
  <si>
    <t>lišta elektroinstalační hranatá PVC 20x20mm</t>
  </si>
  <si>
    <t>-1751320162</t>
  </si>
  <si>
    <t>177</t>
  </si>
  <si>
    <t>34571007</t>
  </si>
  <si>
    <t>lišta elektroinstalační hranatá PVC 40x20mm</t>
  </si>
  <si>
    <t>10046383</t>
  </si>
  <si>
    <t>178</t>
  </si>
  <si>
    <t>34571008</t>
  </si>
  <si>
    <t>lišta elektroinstalační hranatá PVC 40x40mm</t>
  </si>
  <si>
    <t>334833630</t>
  </si>
  <si>
    <t>219,047619047619*1,05 "Přepočtené koeficientem množství</t>
  </si>
  <si>
    <t>179</t>
  </si>
  <si>
    <t>742110041</t>
  </si>
  <si>
    <t>Montáž lišt vkládacích pro slaboproud</t>
  </si>
  <si>
    <t>1553763492</t>
  </si>
  <si>
    <t>180</t>
  </si>
  <si>
    <t>D03-016</t>
  </si>
  <si>
    <t>Parapetní žlab PK 120X55 D HD</t>
  </si>
  <si>
    <t>1483437238</t>
  </si>
  <si>
    <t>181</t>
  </si>
  <si>
    <t>742110402</t>
  </si>
  <si>
    <t>Montáž instalačních kanálů pro slaboproud plastových dvoukomorových</t>
  </si>
  <si>
    <t>-1524475600</t>
  </si>
  <si>
    <t>182</t>
  </si>
  <si>
    <t>34571094</t>
  </si>
  <si>
    <t>trubka elektroinstalační tuhá z PVC D 28,6/32 mm, délka 3m</t>
  </si>
  <si>
    <t>1300008618</t>
  </si>
  <si>
    <t>183</t>
  </si>
  <si>
    <t>34571074</t>
  </si>
  <si>
    <t>trubka elektroinstalační ohebná z PVC (EN) 2332</t>
  </si>
  <si>
    <t>CS ÚRS 2021 02</t>
  </si>
  <si>
    <t>-2006356947</t>
  </si>
  <si>
    <t>184</t>
  </si>
  <si>
    <t>M135</t>
  </si>
  <si>
    <t>Příchytka plastová pro trubky</t>
  </si>
  <si>
    <t>387817243</t>
  </si>
  <si>
    <t>185</t>
  </si>
  <si>
    <t>742110011</t>
  </si>
  <si>
    <t>Montáž trubek pro slaboproud plastových tuhých pro vnitřní rozvody uložených volně na příchytky</t>
  </si>
  <si>
    <t>1513735287</t>
  </si>
  <si>
    <t>186</t>
  </si>
  <si>
    <t>34571483</t>
  </si>
  <si>
    <t>krabice v uzavřeném provedení PVC s krytím IP 54 čtvercová 120x120mm</t>
  </si>
  <si>
    <t>1453349092</t>
  </si>
  <si>
    <t>187</t>
  </si>
  <si>
    <t>220260045</t>
  </si>
  <si>
    <t>Montáž krabice typu KO, KP, KR, KT na povrchu</t>
  </si>
  <si>
    <t>-1125161246</t>
  </si>
  <si>
    <t>188</t>
  </si>
  <si>
    <t>D04-017</t>
  </si>
  <si>
    <t>Revizní dvířka do sádrokartonu 20x20</t>
  </si>
  <si>
    <t>-1664310777</t>
  </si>
  <si>
    <t>189</t>
  </si>
  <si>
    <t>742111101</t>
  </si>
  <si>
    <t>Montáž revizních dvířek plastových</t>
  </si>
  <si>
    <t>-1914687210</t>
  </si>
  <si>
    <t>190</t>
  </si>
  <si>
    <t>34571073</t>
  </si>
  <si>
    <t>trubka elektroinstalační ohebná z PVC (EN) 2325</t>
  </si>
  <si>
    <t>-2122639513</t>
  </si>
  <si>
    <t>191</t>
  </si>
  <si>
    <t>34571075</t>
  </si>
  <si>
    <t>trubka elektroinstalační ohebná z PVC (EN) 2340</t>
  </si>
  <si>
    <t>-1000482705</t>
  </si>
  <si>
    <t>192</t>
  </si>
  <si>
    <t>742110002</t>
  </si>
  <si>
    <t>Montáž trubek pro slaboproud plastových ohebných uložených pod omítku</t>
  </si>
  <si>
    <t>-1093051753</t>
  </si>
  <si>
    <t>193</t>
  </si>
  <si>
    <t>468101411</t>
  </si>
  <si>
    <t>Vysekání rýh pro montáž trubek a kabelů v cihelných zdech hl do 3 cm a š do 3 cm</t>
  </si>
  <si>
    <t>-732156112</t>
  </si>
  <si>
    <t>194</t>
  </si>
  <si>
    <t>468101421</t>
  </si>
  <si>
    <t>Vysekání rýh pro montáž trubek a kabelů v cihelných zdech hl přes 3 do 5 cm a š do 5 cm</t>
  </si>
  <si>
    <t>1520720409</t>
  </si>
  <si>
    <t>195</t>
  </si>
  <si>
    <t>468101422</t>
  </si>
  <si>
    <t>Vysekání rýh pro montáž trubek a kabelů v cihelných zdech hl přes 3 do 5 cm a š přes 5 do 7 cm</t>
  </si>
  <si>
    <t>1406372802</t>
  </si>
  <si>
    <t>196</t>
  </si>
  <si>
    <t>59042125</t>
  </si>
  <si>
    <t>sádra šedá</t>
  </si>
  <si>
    <t>kg</t>
  </si>
  <si>
    <t>-1169995379</t>
  </si>
  <si>
    <t>197</t>
  </si>
  <si>
    <t>58591584</t>
  </si>
  <si>
    <t>směs suchá omítková vápenocementová jádrová lehčená</t>
  </si>
  <si>
    <t>t</t>
  </si>
  <si>
    <t>-96619810</t>
  </si>
  <si>
    <t>198</t>
  </si>
  <si>
    <t>58591007</t>
  </si>
  <si>
    <t>směs suchá omítková vápenocementová vnitřní štuková jemná</t>
  </si>
  <si>
    <t>1809978462</t>
  </si>
  <si>
    <t>199</t>
  </si>
  <si>
    <t>460941211</t>
  </si>
  <si>
    <t>Vyplnění a omítnutí rýh při elektroinstalacích ve stěnách hl do 3 cm a š do 3 cm</t>
  </si>
  <si>
    <t>-2012788368</t>
  </si>
  <si>
    <t>200</t>
  </si>
  <si>
    <t>460941221</t>
  </si>
  <si>
    <t>Vyplnění a omítnutí rýh při elektroinstalacích ve stěnách hl přes 3 do 5 cm a š do 5 cm</t>
  </si>
  <si>
    <t>-731659141</t>
  </si>
  <si>
    <t>201</t>
  </si>
  <si>
    <t>460941222</t>
  </si>
  <si>
    <t>Vyplnění a omítnutí rýh při elektroinstalacích ve stěnách hl přes 3 do 5 cm a š přes 5 do 7 cm</t>
  </si>
  <si>
    <t>1767832406</t>
  </si>
  <si>
    <t>202</t>
  </si>
  <si>
    <t>HZS1311</t>
  </si>
  <si>
    <t>Hodinová zúčtovací sazba omítkář</t>
  </si>
  <si>
    <t>-1828465220</t>
  </si>
  <si>
    <t>203</t>
  </si>
  <si>
    <t>468091313</t>
  </si>
  <si>
    <t>Vysekání kapes a výklenků ve zdivu cihelném pro krabice 15x15x10 cm</t>
  </si>
  <si>
    <t>1141827954</t>
  </si>
  <si>
    <t>204</t>
  </si>
  <si>
    <t>34571524</t>
  </si>
  <si>
    <t>krabice pod omítku PVC odbočná čtvercová 125x125mm s víčkem</t>
  </si>
  <si>
    <t>1718332147</t>
  </si>
  <si>
    <t>205</t>
  </si>
  <si>
    <t>742110505</t>
  </si>
  <si>
    <t>Montáž krabic pro slaboproud zapuštěných plastových odbočných čtyřhranných s víčkem</t>
  </si>
  <si>
    <t>1278580393</t>
  </si>
  <si>
    <t>206</t>
  </si>
  <si>
    <t>468081312</t>
  </si>
  <si>
    <t>Vybourání otvorů pro elektroinstalace ve zdivu cihelném pl do 0,0225 m2 tl přes 15 do 30 cm</t>
  </si>
  <si>
    <t>-872782872</t>
  </si>
  <si>
    <t>207</t>
  </si>
  <si>
    <t>468081313</t>
  </si>
  <si>
    <t>Vybourání otvorů pro elektroinstalace ve zdivu cihelném pl do 0,0225 m2 tl přes 30 do 45 cm</t>
  </si>
  <si>
    <t>84658159</t>
  </si>
  <si>
    <t>208</t>
  </si>
  <si>
    <t>468081315</t>
  </si>
  <si>
    <t>Vybourání otvorů pro elektroinstalace ve zdivu cihelném pl do 0,0225 m2 tl přes 60 do 75 cm</t>
  </si>
  <si>
    <t>1939005214</t>
  </si>
  <si>
    <t>209</t>
  </si>
  <si>
    <t>468082212</t>
  </si>
  <si>
    <t>Vybourání otvorů pro elektroinstalace stropech a klenbách železobetonových pl do 0,09 m2 tl přes 10 do 20 cm</t>
  </si>
  <si>
    <t>1405844279</t>
  </si>
  <si>
    <t>210</t>
  </si>
  <si>
    <t>58124004</t>
  </si>
  <si>
    <t>hmota malířská za sucha výborně otěruvzdorná bílá</t>
  </si>
  <si>
    <t>-1124661751</t>
  </si>
  <si>
    <t>211</t>
  </si>
  <si>
    <t>784221101</t>
  </si>
  <si>
    <t>Dvojnásobné bílé malby ze směsí za sucha dobře otěruvzdorných v místnostech do 3,80 m</t>
  </si>
  <si>
    <t>m2</t>
  </si>
  <si>
    <t>-1129480599</t>
  </si>
  <si>
    <t>212</t>
  </si>
  <si>
    <t>D04-019</t>
  </si>
  <si>
    <t>Protipožární ucpávky EI 60 D+M</t>
  </si>
  <si>
    <t>-496567394</t>
  </si>
  <si>
    <t>D4</t>
  </si>
  <si>
    <t>Ostatní</t>
  </si>
  <si>
    <t>213</t>
  </si>
  <si>
    <t>D4-001</t>
  </si>
  <si>
    <t>Pomocný instalační materiál</t>
  </si>
  <si>
    <t>-202946044</t>
  </si>
  <si>
    <t>214</t>
  </si>
  <si>
    <t>HZS2492</t>
  </si>
  <si>
    <t>Hodinová zúčtovací sazba pomocný dělník PSV</t>
  </si>
  <si>
    <t>1952792072</t>
  </si>
  <si>
    <t>215</t>
  </si>
  <si>
    <t>742330101</t>
  </si>
  <si>
    <t>Měření metalického segmentu s vyhotovením protokolu</t>
  </si>
  <si>
    <t>1230429080</t>
  </si>
  <si>
    <t>216</t>
  </si>
  <si>
    <t>742330102</t>
  </si>
  <si>
    <t>Měření optického segmentu, měření útlumu, 2 okna</t>
  </si>
  <si>
    <t>1441349166</t>
  </si>
  <si>
    <t>217</t>
  </si>
  <si>
    <t>210280002</t>
  </si>
  <si>
    <t>Zkoušky a prohlídky el rozvodů a zařízení celková prohlídka pro objem montážních prací přes 100 do 500 tis Kč</t>
  </si>
  <si>
    <t>720756322</t>
  </si>
  <si>
    <t>2"PZTS a VSS</t>
  </si>
  <si>
    <t>218</t>
  </si>
  <si>
    <t>747301</t>
  </si>
  <si>
    <t>PROVEDENÍ PROHLÍDKY A ZKOUŠKY PRÁVNICKOU OSOBOU, VYDÁNÍ PRŮKAZU ZPŮSOBILOSTI</t>
  </si>
  <si>
    <t>627913902</t>
  </si>
  <si>
    <t>219</t>
  </si>
  <si>
    <t>742220501.2</t>
  </si>
  <si>
    <t>Provedení funkční zkoušky systému včetně vyhotovení protokolu</t>
  </si>
  <si>
    <t>-900927877</t>
  </si>
  <si>
    <t>2"Funkční zkouška PZTS a VSS</t>
  </si>
  <si>
    <t>220</t>
  </si>
  <si>
    <t>092002000</t>
  </si>
  <si>
    <t>Ostatní náklady související s provozem</t>
  </si>
  <si>
    <t>soubor</t>
  </si>
  <si>
    <t>1024</t>
  </si>
  <si>
    <t>23024384</t>
  </si>
  <si>
    <t>221</t>
  </si>
  <si>
    <t>K999901</t>
  </si>
  <si>
    <t>Pronájem montážní plošiny</t>
  </si>
  <si>
    <t>den</t>
  </si>
  <si>
    <t>1234668360</t>
  </si>
  <si>
    <t>D5</t>
  </si>
  <si>
    <t>Odpady</t>
  </si>
  <si>
    <t>222</t>
  </si>
  <si>
    <t>469971111</t>
  </si>
  <si>
    <t>Svislá doprava suti a vybouraných hmot při elektromontážích za první podlaží</t>
  </si>
  <si>
    <t>-509779623</t>
  </si>
  <si>
    <t>223</t>
  </si>
  <si>
    <t>469971121</t>
  </si>
  <si>
    <t>Příplatek ke svislé dopravě suti a vybouraných hmot při elektromontážích za každé další podlaží</t>
  </si>
  <si>
    <t>-442693237</t>
  </si>
  <si>
    <t>224</t>
  </si>
  <si>
    <t>469972111</t>
  </si>
  <si>
    <t>Odvoz suti a vybouraných hmot při elektromontážích do 1 km</t>
  </si>
  <si>
    <t>-1195034472</t>
  </si>
  <si>
    <t>225</t>
  </si>
  <si>
    <t>469972121</t>
  </si>
  <si>
    <t>Příplatek k odvozu suti a vybouraných hmot při elektromontážích za každý další 1 km</t>
  </si>
  <si>
    <t>1712175741</t>
  </si>
  <si>
    <t>226</t>
  </si>
  <si>
    <t>469973114</t>
  </si>
  <si>
    <t>Poplatek za uložení na skládce (skládkovné) stavebního odpadu ze směsí nebo oddělených frakcí betonu, cihel a keramických výrobků kód odpadu 17 01 07</t>
  </si>
  <si>
    <t>-657288999</t>
  </si>
  <si>
    <t>VRN</t>
  </si>
  <si>
    <t>Vedlejší rozpočtové náklady</t>
  </si>
  <si>
    <t>227</t>
  </si>
  <si>
    <t>013254000</t>
  </si>
  <si>
    <t>Dokumentace skutečného provedení stavby</t>
  </si>
  <si>
    <t>-2143869019</t>
  </si>
  <si>
    <t>228</t>
  </si>
  <si>
    <t>013294000</t>
  </si>
  <si>
    <t>Ostatní dokumentace</t>
  </si>
  <si>
    <t>-1335012601</t>
  </si>
  <si>
    <t>229</t>
  </si>
  <si>
    <t>045303000</t>
  </si>
  <si>
    <t>Koordinační činnost</t>
  </si>
  <si>
    <t>1638612544</t>
  </si>
  <si>
    <t>230</t>
  </si>
  <si>
    <t>065002000</t>
  </si>
  <si>
    <t>Mimostaveništní doprava materiálů</t>
  </si>
  <si>
    <t>893464479</t>
  </si>
  <si>
    <t>231</t>
  </si>
  <si>
    <t>081002000</t>
  </si>
  <si>
    <t>Doprava zaměstnanců</t>
  </si>
  <si>
    <t>-1310248492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</si>
</sst>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32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06-2024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Administrativní budova, Nerudova 1, Olomouc - zabezpečení objektu - PD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Olomouc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12. 6. 2024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Správa železnic, státní organizace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Trade FIDES, a.s.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>Ing. Jakub Martiník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16.5" customHeight="1">
      <c r="A95" s="118" t="s">
        <v>82</v>
      </c>
      <c r="B95" s="119"/>
      <c r="C95" s="120"/>
      <c r="D95" s="121" t="s">
        <v>83</v>
      </c>
      <c r="E95" s="121"/>
      <c r="F95" s="121"/>
      <c r="G95" s="121"/>
      <c r="H95" s="121"/>
      <c r="I95" s="122"/>
      <c r="J95" s="121" t="s">
        <v>84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'SLP - Slaboproudá zařízení'!J30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85</v>
      </c>
      <c r="AR95" s="125"/>
      <c r="AS95" s="126">
        <v>0</v>
      </c>
      <c r="AT95" s="127">
        <f>ROUND(SUM(AV95:AW95),2)</f>
        <v>0</v>
      </c>
      <c r="AU95" s="128">
        <f>'SLP - Slaboproudá zařízení'!P123</f>
        <v>0</v>
      </c>
      <c r="AV95" s="127">
        <f>'SLP - Slaboproudá zařízení'!J33</f>
        <v>0</v>
      </c>
      <c r="AW95" s="127">
        <f>'SLP - Slaboproudá zařízení'!J34</f>
        <v>0</v>
      </c>
      <c r="AX95" s="127">
        <f>'SLP - Slaboproudá zařízení'!J35</f>
        <v>0</v>
      </c>
      <c r="AY95" s="127">
        <f>'SLP - Slaboproudá zařízení'!J36</f>
        <v>0</v>
      </c>
      <c r="AZ95" s="127">
        <f>'SLP - Slaboproudá zařízení'!F33</f>
        <v>0</v>
      </c>
      <c r="BA95" s="127">
        <f>'SLP - Slaboproudá zařízení'!F34</f>
        <v>0</v>
      </c>
      <c r="BB95" s="127">
        <f>'SLP - Slaboproudá zařízení'!F35</f>
        <v>0</v>
      </c>
      <c r="BC95" s="127">
        <f>'SLP - Slaboproudá zařízení'!F36</f>
        <v>0</v>
      </c>
      <c r="BD95" s="129">
        <f>'SLP - Slaboproudá zařízení'!F37</f>
        <v>0</v>
      </c>
      <c r="BE95" s="7"/>
      <c r="BT95" s="130" t="s">
        <v>86</v>
      </c>
      <c r="BV95" s="130" t="s">
        <v>80</v>
      </c>
      <c r="BW95" s="130" t="s">
        <v>87</v>
      </c>
      <c r="BX95" s="130" t="s">
        <v>5</v>
      </c>
      <c r="CL95" s="130" t="s">
        <v>1</v>
      </c>
      <c r="CM95" s="130" t="s">
        <v>88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FsaCKvuDnN82/3KMIi12JktYshIloJqU2vBTRLc+FUZGZhmod+sYKn6Yx/VcH9H+m6Uf+Yo6lHaR9vn4FvcctA==" hashValue="3b1H7GNNdE6ifGKOSThIkwampvbzxrjQzmUPfdmek1JT5NMfDOwjJ1CpVoDWkJFcWa962wx0kZyCgLd3Xt622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LP - Slaboproudá zaříz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88</v>
      </c>
    </row>
    <row r="4" s="1" customFormat="1" ht="24.96" customHeight="1">
      <c r="B4" s="19"/>
      <c r="D4" s="133" t="s">
        <v>89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26.25" customHeight="1">
      <c r="B7" s="19"/>
      <c r="E7" s="136" t="str">
        <f>'Rekapitulace stavby'!K6</f>
        <v>Administrativní budova, Nerudova 1, Olomouc - zabezpečení objektu - PD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90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91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12. 6. 2024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27</v>
      </c>
      <c r="F15" s="37"/>
      <c r="G15" s="37"/>
      <c r="H15" s="37"/>
      <c r="I15" s="135" t="s">
        <v>28</v>
      </c>
      <c r="J15" s="138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29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31</v>
      </c>
      <c r="E20" s="37"/>
      <c r="F20" s="37"/>
      <c r="G20" s="37"/>
      <c r="H20" s="37"/>
      <c r="I20" s="135" t="s">
        <v>25</v>
      </c>
      <c r="J20" s="138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33</v>
      </c>
      <c r="F21" s="37"/>
      <c r="G21" s="37"/>
      <c r="H21" s="37"/>
      <c r="I21" s="135" t="s">
        <v>28</v>
      </c>
      <c r="J21" s="138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35</v>
      </c>
      <c r="E23" s="37"/>
      <c r="F23" s="37"/>
      <c r="G23" s="37"/>
      <c r="H23" s="37"/>
      <c r="I23" s="135" t="s">
        <v>25</v>
      </c>
      <c r="J23" s="138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36</v>
      </c>
      <c r="F24" s="37"/>
      <c r="G24" s="37"/>
      <c r="H24" s="37"/>
      <c r="I24" s="135" t="s">
        <v>28</v>
      </c>
      <c r="J24" s="138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38</v>
      </c>
      <c r="E30" s="37"/>
      <c r="F30" s="37"/>
      <c r="G30" s="37"/>
      <c r="H30" s="37"/>
      <c r="I30" s="37"/>
      <c r="J30" s="146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40</v>
      </c>
      <c r="G32" s="37"/>
      <c r="H32" s="37"/>
      <c r="I32" s="147" t="s">
        <v>39</v>
      </c>
      <c r="J32" s="147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42</v>
      </c>
      <c r="E33" s="135" t="s">
        <v>43</v>
      </c>
      <c r="F33" s="149">
        <f>ROUND((SUM(BE123:BE616)),  2)</f>
        <v>0</v>
      </c>
      <c r="G33" s="37"/>
      <c r="H33" s="37"/>
      <c r="I33" s="150">
        <v>0.20999999999999999</v>
      </c>
      <c r="J33" s="149">
        <f>ROUND(((SUM(BE123:BE616))*I33),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44</v>
      </c>
      <c r="F34" s="149">
        <f>ROUND((SUM(BF123:BF616)),  2)</f>
        <v>0</v>
      </c>
      <c r="G34" s="37"/>
      <c r="H34" s="37"/>
      <c r="I34" s="150">
        <v>0.12</v>
      </c>
      <c r="J34" s="149">
        <f>ROUND(((SUM(BF123:BF616))*I34),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45</v>
      </c>
      <c r="F35" s="149">
        <f>ROUND((SUM(BG123:BG616)),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46</v>
      </c>
      <c r="F36" s="149">
        <f>ROUND((SUM(BH123:BH616)),  2)</f>
        <v>0</v>
      </c>
      <c r="G36" s="37"/>
      <c r="H36" s="37"/>
      <c r="I36" s="150">
        <v>0.12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47</v>
      </c>
      <c r="F37" s="149">
        <f>ROUND((SUM(BI123:BI616)),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51</v>
      </c>
      <c r="E50" s="159"/>
      <c r="F50" s="159"/>
      <c r="G50" s="158" t="s">
        <v>52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53</v>
      </c>
      <c r="E61" s="161"/>
      <c r="F61" s="162" t="s">
        <v>54</v>
      </c>
      <c r="G61" s="160" t="s">
        <v>53</v>
      </c>
      <c r="H61" s="161"/>
      <c r="I61" s="161"/>
      <c r="J61" s="163" t="s">
        <v>54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55</v>
      </c>
      <c r="E65" s="164"/>
      <c r="F65" s="164"/>
      <c r="G65" s="158" t="s">
        <v>56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53</v>
      </c>
      <c r="E76" s="161"/>
      <c r="F76" s="162" t="s">
        <v>54</v>
      </c>
      <c r="G76" s="160" t="s">
        <v>53</v>
      </c>
      <c r="H76" s="161"/>
      <c r="I76" s="161"/>
      <c r="J76" s="163" t="s">
        <v>54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69" t="str">
        <f>E7</f>
        <v>Administrativní budova, Nerudova 1, Olomouc - zabezpečení objektu - PD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SLP - Slaboproudá zařízení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Olomouc</v>
      </c>
      <c r="G89" s="39"/>
      <c r="H89" s="39"/>
      <c r="I89" s="31" t="s">
        <v>22</v>
      </c>
      <c r="J89" s="78" t="str">
        <f>IF(J12="","",J12)</f>
        <v>12. 6. 2024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Správa železnic, státní organizace</v>
      </c>
      <c r="G91" s="39"/>
      <c r="H91" s="39"/>
      <c r="I91" s="31" t="s">
        <v>31</v>
      </c>
      <c r="J91" s="35" t="str">
        <f>E21</f>
        <v>Trade FIDES,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>Ing. Jakub Martiník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93</v>
      </c>
      <c r="D94" s="171"/>
      <c r="E94" s="171"/>
      <c r="F94" s="171"/>
      <c r="G94" s="171"/>
      <c r="H94" s="171"/>
      <c r="I94" s="171"/>
      <c r="J94" s="172" t="s">
        <v>94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95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96</v>
      </c>
    </row>
    <row r="97" s="9" customFormat="1" ht="24.96" customHeight="1">
      <c r="A97" s="9"/>
      <c r="B97" s="174"/>
      <c r="C97" s="175"/>
      <c r="D97" s="176" t="s">
        <v>97</v>
      </c>
      <c r="E97" s="177"/>
      <c r="F97" s="177"/>
      <c r="G97" s="177"/>
      <c r="H97" s="177"/>
      <c r="I97" s="177"/>
      <c r="J97" s="178">
        <f>J124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98</v>
      </c>
      <c r="E98" s="183"/>
      <c r="F98" s="183"/>
      <c r="G98" s="183"/>
      <c r="H98" s="183"/>
      <c r="I98" s="183"/>
      <c r="J98" s="184">
        <f>J125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99</v>
      </c>
      <c r="E99" s="183"/>
      <c r="F99" s="183"/>
      <c r="G99" s="183"/>
      <c r="H99" s="183"/>
      <c r="I99" s="183"/>
      <c r="J99" s="184">
        <f>J300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100</v>
      </c>
      <c r="E100" s="183"/>
      <c r="F100" s="183"/>
      <c r="G100" s="183"/>
      <c r="H100" s="183"/>
      <c r="I100" s="183"/>
      <c r="J100" s="184">
        <f>J454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101</v>
      </c>
      <c r="E101" s="183"/>
      <c r="F101" s="183"/>
      <c r="G101" s="183"/>
      <c r="H101" s="183"/>
      <c r="I101" s="183"/>
      <c r="J101" s="184">
        <f>J573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102</v>
      </c>
      <c r="E102" s="183"/>
      <c r="F102" s="183"/>
      <c r="G102" s="183"/>
      <c r="H102" s="183"/>
      <c r="I102" s="183"/>
      <c r="J102" s="184">
        <f>J595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4"/>
      <c r="C103" s="175"/>
      <c r="D103" s="176" t="s">
        <v>103</v>
      </c>
      <c r="E103" s="177"/>
      <c r="F103" s="177"/>
      <c r="G103" s="177"/>
      <c r="H103" s="177"/>
      <c r="I103" s="177"/>
      <c r="J103" s="178">
        <f>J606</f>
        <v>0</v>
      </c>
      <c r="K103" s="175"/>
      <c r="L103" s="17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104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6.25" customHeight="1">
      <c r="A113" s="37"/>
      <c r="B113" s="38"/>
      <c r="C113" s="39"/>
      <c r="D113" s="39"/>
      <c r="E113" s="169" t="str">
        <f>E7</f>
        <v>Administrativní budova, Nerudova 1, Olomouc - zabezpečení objektu - PD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90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SLP - Slaboproudá zařízení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Olomouc</v>
      </c>
      <c r="G117" s="39"/>
      <c r="H117" s="39"/>
      <c r="I117" s="31" t="s">
        <v>22</v>
      </c>
      <c r="J117" s="78" t="str">
        <f>IF(J12="","",J12)</f>
        <v>12. 6. 2024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>Správa železnic, státní organizace</v>
      </c>
      <c r="G119" s="39"/>
      <c r="H119" s="39"/>
      <c r="I119" s="31" t="s">
        <v>31</v>
      </c>
      <c r="J119" s="35" t="str">
        <f>E21</f>
        <v>Trade FIDES, a.s.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29</v>
      </c>
      <c r="D120" s="39"/>
      <c r="E120" s="39"/>
      <c r="F120" s="26" t="str">
        <f>IF(E18="","",E18)</f>
        <v>Vyplň údaj</v>
      </c>
      <c r="G120" s="39"/>
      <c r="H120" s="39"/>
      <c r="I120" s="31" t="s">
        <v>35</v>
      </c>
      <c r="J120" s="35" t="str">
        <f>E24</f>
        <v>Ing. Jakub Martiník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86"/>
      <c r="B122" s="187"/>
      <c r="C122" s="188" t="s">
        <v>105</v>
      </c>
      <c r="D122" s="189" t="s">
        <v>63</v>
      </c>
      <c r="E122" s="189" t="s">
        <v>59</v>
      </c>
      <c r="F122" s="189" t="s">
        <v>60</v>
      </c>
      <c r="G122" s="189" t="s">
        <v>106</v>
      </c>
      <c r="H122" s="189" t="s">
        <v>107</v>
      </c>
      <c r="I122" s="189" t="s">
        <v>108</v>
      </c>
      <c r="J122" s="189" t="s">
        <v>94</v>
      </c>
      <c r="K122" s="190" t="s">
        <v>109</v>
      </c>
      <c r="L122" s="191"/>
      <c r="M122" s="99" t="s">
        <v>1</v>
      </c>
      <c r="N122" s="100" t="s">
        <v>42</v>
      </c>
      <c r="O122" s="100" t="s">
        <v>110</v>
      </c>
      <c r="P122" s="100" t="s">
        <v>111</v>
      </c>
      <c r="Q122" s="100" t="s">
        <v>112</v>
      </c>
      <c r="R122" s="100" t="s">
        <v>113</v>
      </c>
      <c r="S122" s="100" t="s">
        <v>114</v>
      </c>
      <c r="T122" s="101" t="s">
        <v>115</v>
      </c>
      <c r="U122" s="186"/>
      <c r="V122" s="186"/>
      <c r="W122" s="186"/>
      <c r="X122" s="186"/>
      <c r="Y122" s="186"/>
      <c r="Z122" s="186"/>
      <c r="AA122" s="186"/>
      <c r="AB122" s="186"/>
      <c r="AC122" s="186"/>
      <c r="AD122" s="186"/>
      <c r="AE122" s="186"/>
    </row>
    <row r="123" s="2" customFormat="1" ht="22.8" customHeight="1">
      <c r="A123" s="37"/>
      <c r="B123" s="38"/>
      <c r="C123" s="106" t="s">
        <v>116</v>
      </c>
      <c r="D123" s="39"/>
      <c r="E123" s="39"/>
      <c r="F123" s="39"/>
      <c r="G123" s="39"/>
      <c r="H123" s="39"/>
      <c r="I123" s="39"/>
      <c r="J123" s="192">
        <f>BK123</f>
        <v>0</v>
      </c>
      <c r="K123" s="39"/>
      <c r="L123" s="43"/>
      <c r="M123" s="102"/>
      <c r="N123" s="193"/>
      <c r="O123" s="103"/>
      <c r="P123" s="194">
        <f>P124+P606</f>
        <v>0</v>
      </c>
      <c r="Q123" s="103"/>
      <c r="R123" s="194">
        <f>R124+R606</f>
        <v>1.4331800000000001</v>
      </c>
      <c r="S123" s="103"/>
      <c r="T123" s="195">
        <f>T124+T606</f>
        <v>2.4980000000000002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77</v>
      </c>
      <c r="AU123" s="16" t="s">
        <v>96</v>
      </c>
      <c r="BK123" s="196">
        <f>BK124+BK606</f>
        <v>0</v>
      </c>
    </row>
    <row r="124" s="12" customFormat="1" ht="25.92" customHeight="1">
      <c r="A124" s="12"/>
      <c r="B124" s="197"/>
      <c r="C124" s="198"/>
      <c r="D124" s="199" t="s">
        <v>77</v>
      </c>
      <c r="E124" s="200" t="s">
        <v>117</v>
      </c>
      <c r="F124" s="200" t="s">
        <v>118</v>
      </c>
      <c r="G124" s="198"/>
      <c r="H124" s="198"/>
      <c r="I124" s="201"/>
      <c r="J124" s="202">
        <f>BK124</f>
        <v>0</v>
      </c>
      <c r="K124" s="198"/>
      <c r="L124" s="203"/>
      <c r="M124" s="204"/>
      <c r="N124" s="205"/>
      <c r="O124" s="205"/>
      <c r="P124" s="206">
        <f>P125+P300+P454+P573+P595</f>
        <v>0</v>
      </c>
      <c r="Q124" s="205"/>
      <c r="R124" s="206">
        <f>R125+R300+R454+R573+R595</f>
        <v>1.4331800000000001</v>
      </c>
      <c r="S124" s="205"/>
      <c r="T124" s="207">
        <f>T125+T300+T454+T573+T595</f>
        <v>2.4980000000000002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8" t="s">
        <v>88</v>
      </c>
      <c r="AT124" s="209" t="s">
        <v>77</v>
      </c>
      <c r="AU124" s="209" t="s">
        <v>78</v>
      </c>
      <c r="AY124" s="208" t="s">
        <v>119</v>
      </c>
      <c r="BK124" s="210">
        <f>BK125+BK300+BK454+BK573+BK595</f>
        <v>0</v>
      </c>
    </row>
    <row r="125" s="12" customFormat="1" ht="22.8" customHeight="1">
      <c r="A125" s="12"/>
      <c r="B125" s="197"/>
      <c r="C125" s="198"/>
      <c r="D125" s="199" t="s">
        <v>77</v>
      </c>
      <c r="E125" s="211" t="s">
        <v>120</v>
      </c>
      <c r="F125" s="211" t="s">
        <v>121</v>
      </c>
      <c r="G125" s="198"/>
      <c r="H125" s="198"/>
      <c r="I125" s="201"/>
      <c r="J125" s="212">
        <f>BK125</f>
        <v>0</v>
      </c>
      <c r="K125" s="198"/>
      <c r="L125" s="203"/>
      <c r="M125" s="204"/>
      <c r="N125" s="205"/>
      <c r="O125" s="205"/>
      <c r="P125" s="206">
        <f>SUM(P126:P299)</f>
        <v>0</v>
      </c>
      <c r="Q125" s="205"/>
      <c r="R125" s="206">
        <f>SUM(R126:R299)</f>
        <v>0.11306000000000001</v>
      </c>
      <c r="S125" s="205"/>
      <c r="T125" s="207">
        <f>SUM(T126:T299)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8" t="s">
        <v>88</v>
      </c>
      <c r="AT125" s="209" t="s">
        <v>77</v>
      </c>
      <c r="AU125" s="209" t="s">
        <v>86</v>
      </c>
      <c r="AY125" s="208" t="s">
        <v>119</v>
      </c>
      <c r="BK125" s="210">
        <f>SUM(BK126:BK299)</f>
        <v>0</v>
      </c>
    </row>
    <row r="126" s="2" customFormat="1" ht="16.5" customHeight="1">
      <c r="A126" s="37"/>
      <c r="B126" s="38"/>
      <c r="C126" s="213" t="s">
        <v>86</v>
      </c>
      <c r="D126" s="213" t="s">
        <v>122</v>
      </c>
      <c r="E126" s="214" t="s">
        <v>123</v>
      </c>
      <c r="F126" s="215" t="s">
        <v>124</v>
      </c>
      <c r="G126" s="216" t="s">
        <v>125</v>
      </c>
      <c r="H126" s="217">
        <v>1</v>
      </c>
      <c r="I126" s="218"/>
      <c r="J126" s="219">
        <f>ROUND(I126*H126,2)</f>
        <v>0</v>
      </c>
      <c r="K126" s="215" t="s">
        <v>126</v>
      </c>
      <c r="L126" s="220"/>
      <c r="M126" s="221" t="s">
        <v>1</v>
      </c>
      <c r="N126" s="222" t="s">
        <v>43</v>
      </c>
      <c r="O126" s="90"/>
      <c r="P126" s="223">
        <f>O126*H126</f>
        <v>0</v>
      </c>
      <c r="Q126" s="223">
        <v>0.00010000000000000001</v>
      </c>
      <c r="R126" s="223">
        <f>Q126*H126</f>
        <v>0.00010000000000000001</v>
      </c>
      <c r="S126" s="223">
        <v>0</v>
      </c>
      <c r="T126" s="22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5" t="s">
        <v>127</v>
      </c>
      <c r="AT126" s="225" t="s">
        <v>122</v>
      </c>
      <c r="AU126" s="225" t="s">
        <v>88</v>
      </c>
      <c r="AY126" s="16" t="s">
        <v>119</v>
      </c>
      <c r="BE126" s="226">
        <f>IF(N126="základní",J126,0)</f>
        <v>0</v>
      </c>
      <c r="BF126" s="226">
        <f>IF(N126="snížená",J126,0)</f>
        <v>0</v>
      </c>
      <c r="BG126" s="226">
        <f>IF(N126="zákl. přenesená",J126,0)</f>
        <v>0</v>
      </c>
      <c r="BH126" s="226">
        <f>IF(N126="sníž. přenesená",J126,0)</f>
        <v>0</v>
      </c>
      <c r="BI126" s="226">
        <f>IF(N126="nulová",J126,0)</f>
        <v>0</v>
      </c>
      <c r="BJ126" s="16" t="s">
        <v>86</v>
      </c>
      <c r="BK126" s="226">
        <f>ROUND(I126*H126,2)</f>
        <v>0</v>
      </c>
      <c r="BL126" s="16" t="s">
        <v>128</v>
      </c>
      <c r="BM126" s="225" t="s">
        <v>129</v>
      </c>
    </row>
    <row r="127" s="2" customFormat="1">
      <c r="A127" s="37"/>
      <c r="B127" s="38"/>
      <c r="C127" s="39"/>
      <c r="D127" s="227" t="s">
        <v>130</v>
      </c>
      <c r="E127" s="39"/>
      <c r="F127" s="228" t="s">
        <v>124</v>
      </c>
      <c r="G127" s="39"/>
      <c r="H127" s="39"/>
      <c r="I127" s="229"/>
      <c r="J127" s="39"/>
      <c r="K127" s="39"/>
      <c r="L127" s="43"/>
      <c r="M127" s="230"/>
      <c r="N127" s="231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130</v>
      </c>
      <c r="AU127" s="16" t="s">
        <v>88</v>
      </c>
    </row>
    <row r="128" s="2" customFormat="1" ht="24.15" customHeight="1">
      <c r="A128" s="37"/>
      <c r="B128" s="38"/>
      <c r="C128" s="232" t="s">
        <v>88</v>
      </c>
      <c r="D128" s="232" t="s">
        <v>131</v>
      </c>
      <c r="E128" s="233" t="s">
        <v>132</v>
      </c>
      <c r="F128" s="234" t="s">
        <v>133</v>
      </c>
      <c r="G128" s="235" t="s">
        <v>125</v>
      </c>
      <c r="H128" s="236">
        <v>1</v>
      </c>
      <c r="I128" s="237"/>
      <c r="J128" s="238">
        <f>ROUND(I128*H128,2)</f>
        <v>0</v>
      </c>
      <c r="K128" s="234" t="s">
        <v>126</v>
      </c>
      <c r="L128" s="43"/>
      <c r="M128" s="239" t="s">
        <v>1</v>
      </c>
      <c r="N128" s="240" t="s">
        <v>43</v>
      </c>
      <c r="O128" s="90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5" t="s">
        <v>128</v>
      </c>
      <c r="AT128" s="225" t="s">
        <v>131</v>
      </c>
      <c r="AU128" s="225" t="s">
        <v>88</v>
      </c>
      <c r="AY128" s="16" t="s">
        <v>119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6" t="s">
        <v>86</v>
      </c>
      <c r="BK128" s="226">
        <f>ROUND(I128*H128,2)</f>
        <v>0</v>
      </c>
      <c r="BL128" s="16" t="s">
        <v>128</v>
      </c>
      <c r="BM128" s="225" t="s">
        <v>134</v>
      </c>
    </row>
    <row r="129" s="2" customFormat="1">
      <c r="A129" s="37"/>
      <c r="B129" s="38"/>
      <c r="C129" s="39"/>
      <c r="D129" s="227" t="s">
        <v>130</v>
      </c>
      <c r="E129" s="39"/>
      <c r="F129" s="228" t="s">
        <v>133</v>
      </c>
      <c r="G129" s="39"/>
      <c r="H129" s="39"/>
      <c r="I129" s="229"/>
      <c r="J129" s="39"/>
      <c r="K129" s="39"/>
      <c r="L129" s="43"/>
      <c r="M129" s="230"/>
      <c r="N129" s="231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130</v>
      </c>
      <c r="AU129" s="16" t="s">
        <v>88</v>
      </c>
    </row>
    <row r="130" s="2" customFormat="1" ht="16.5" customHeight="1">
      <c r="A130" s="37"/>
      <c r="B130" s="38"/>
      <c r="C130" s="213" t="s">
        <v>135</v>
      </c>
      <c r="D130" s="213" t="s">
        <v>122</v>
      </c>
      <c r="E130" s="214" t="s">
        <v>136</v>
      </c>
      <c r="F130" s="215" t="s">
        <v>137</v>
      </c>
      <c r="G130" s="216" t="s">
        <v>125</v>
      </c>
      <c r="H130" s="217">
        <v>1</v>
      </c>
      <c r="I130" s="218"/>
      <c r="J130" s="219">
        <f>ROUND(I130*H130,2)</f>
        <v>0</v>
      </c>
      <c r="K130" s="215" t="s">
        <v>126</v>
      </c>
      <c r="L130" s="220"/>
      <c r="M130" s="221" t="s">
        <v>1</v>
      </c>
      <c r="N130" s="222" t="s">
        <v>43</v>
      </c>
      <c r="O130" s="90"/>
      <c r="P130" s="223">
        <f>O130*H130</f>
        <v>0</v>
      </c>
      <c r="Q130" s="223">
        <v>0.00050000000000000001</v>
      </c>
      <c r="R130" s="223">
        <f>Q130*H130</f>
        <v>0.00050000000000000001</v>
      </c>
      <c r="S130" s="223">
        <v>0</v>
      </c>
      <c r="T130" s="22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5" t="s">
        <v>127</v>
      </c>
      <c r="AT130" s="225" t="s">
        <v>122</v>
      </c>
      <c r="AU130" s="225" t="s">
        <v>88</v>
      </c>
      <c r="AY130" s="16" t="s">
        <v>119</v>
      </c>
      <c r="BE130" s="226">
        <f>IF(N130="základní",J130,0)</f>
        <v>0</v>
      </c>
      <c r="BF130" s="226">
        <f>IF(N130="snížená",J130,0)</f>
        <v>0</v>
      </c>
      <c r="BG130" s="226">
        <f>IF(N130="zákl. přenesená",J130,0)</f>
        <v>0</v>
      </c>
      <c r="BH130" s="226">
        <f>IF(N130="sníž. přenesená",J130,0)</f>
        <v>0</v>
      </c>
      <c r="BI130" s="226">
        <f>IF(N130="nulová",J130,0)</f>
        <v>0</v>
      </c>
      <c r="BJ130" s="16" t="s">
        <v>86</v>
      </c>
      <c r="BK130" s="226">
        <f>ROUND(I130*H130,2)</f>
        <v>0</v>
      </c>
      <c r="BL130" s="16" t="s">
        <v>128</v>
      </c>
      <c r="BM130" s="225" t="s">
        <v>138</v>
      </c>
    </row>
    <row r="131" s="2" customFormat="1">
      <c r="A131" s="37"/>
      <c r="B131" s="38"/>
      <c r="C131" s="39"/>
      <c r="D131" s="227" t="s">
        <v>130</v>
      </c>
      <c r="E131" s="39"/>
      <c r="F131" s="228" t="s">
        <v>137</v>
      </c>
      <c r="G131" s="39"/>
      <c r="H131" s="39"/>
      <c r="I131" s="229"/>
      <c r="J131" s="39"/>
      <c r="K131" s="39"/>
      <c r="L131" s="43"/>
      <c r="M131" s="230"/>
      <c r="N131" s="231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130</v>
      </c>
      <c r="AU131" s="16" t="s">
        <v>88</v>
      </c>
    </row>
    <row r="132" s="2" customFormat="1" ht="21.75" customHeight="1">
      <c r="A132" s="37"/>
      <c r="B132" s="38"/>
      <c r="C132" s="232" t="s">
        <v>139</v>
      </c>
      <c r="D132" s="232" t="s">
        <v>131</v>
      </c>
      <c r="E132" s="233" t="s">
        <v>140</v>
      </c>
      <c r="F132" s="234" t="s">
        <v>141</v>
      </c>
      <c r="G132" s="235" t="s">
        <v>125</v>
      </c>
      <c r="H132" s="236">
        <v>1</v>
      </c>
      <c r="I132" s="237"/>
      <c r="J132" s="238">
        <f>ROUND(I132*H132,2)</f>
        <v>0</v>
      </c>
      <c r="K132" s="234" t="s">
        <v>126</v>
      </c>
      <c r="L132" s="43"/>
      <c r="M132" s="239" t="s">
        <v>1</v>
      </c>
      <c r="N132" s="240" t="s">
        <v>43</v>
      </c>
      <c r="O132" s="90"/>
      <c r="P132" s="223">
        <f>O132*H132</f>
        <v>0</v>
      </c>
      <c r="Q132" s="223">
        <v>0</v>
      </c>
      <c r="R132" s="223">
        <f>Q132*H132</f>
        <v>0</v>
      </c>
      <c r="S132" s="223">
        <v>0</v>
      </c>
      <c r="T132" s="22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5" t="s">
        <v>128</v>
      </c>
      <c r="AT132" s="225" t="s">
        <v>131</v>
      </c>
      <c r="AU132" s="225" t="s">
        <v>88</v>
      </c>
      <c r="AY132" s="16" t="s">
        <v>119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6" t="s">
        <v>86</v>
      </c>
      <c r="BK132" s="226">
        <f>ROUND(I132*H132,2)</f>
        <v>0</v>
      </c>
      <c r="BL132" s="16" t="s">
        <v>128</v>
      </c>
      <c r="BM132" s="225" t="s">
        <v>142</v>
      </c>
    </row>
    <row r="133" s="2" customFormat="1">
      <c r="A133" s="37"/>
      <c r="B133" s="38"/>
      <c r="C133" s="39"/>
      <c r="D133" s="227" t="s">
        <v>130</v>
      </c>
      <c r="E133" s="39"/>
      <c r="F133" s="228" t="s">
        <v>141</v>
      </c>
      <c r="G133" s="39"/>
      <c r="H133" s="39"/>
      <c r="I133" s="229"/>
      <c r="J133" s="39"/>
      <c r="K133" s="39"/>
      <c r="L133" s="43"/>
      <c r="M133" s="230"/>
      <c r="N133" s="231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130</v>
      </c>
      <c r="AU133" s="16" t="s">
        <v>88</v>
      </c>
    </row>
    <row r="134" s="2" customFormat="1" ht="16.5" customHeight="1">
      <c r="A134" s="37"/>
      <c r="B134" s="38"/>
      <c r="C134" s="213" t="s">
        <v>143</v>
      </c>
      <c r="D134" s="213" t="s">
        <v>122</v>
      </c>
      <c r="E134" s="214" t="s">
        <v>144</v>
      </c>
      <c r="F134" s="215" t="s">
        <v>145</v>
      </c>
      <c r="G134" s="216" t="s">
        <v>125</v>
      </c>
      <c r="H134" s="217">
        <v>4</v>
      </c>
      <c r="I134" s="218"/>
      <c r="J134" s="219">
        <f>ROUND(I134*H134,2)</f>
        <v>0</v>
      </c>
      <c r="K134" s="215" t="s">
        <v>126</v>
      </c>
      <c r="L134" s="220"/>
      <c r="M134" s="221" t="s">
        <v>1</v>
      </c>
      <c r="N134" s="222" t="s">
        <v>43</v>
      </c>
      <c r="O134" s="90"/>
      <c r="P134" s="223">
        <f>O134*H134</f>
        <v>0</v>
      </c>
      <c r="Q134" s="223">
        <v>0.002</v>
      </c>
      <c r="R134" s="223">
        <f>Q134*H134</f>
        <v>0.0080000000000000002</v>
      </c>
      <c r="S134" s="223">
        <v>0</v>
      </c>
      <c r="T134" s="22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5" t="s">
        <v>127</v>
      </c>
      <c r="AT134" s="225" t="s">
        <v>122</v>
      </c>
      <c r="AU134" s="225" t="s">
        <v>88</v>
      </c>
      <c r="AY134" s="16" t="s">
        <v>119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6" t="s">
        <v>86</v>
      </c>
      <c r="BK134" s="226">
        <f>ROUND(I134*H134,2)</f>
        <v>0</v>
      </c>
      <c r="BL134" s="16" t="s">
        <v>128</v>
      </c>
      <c r="BM134" s="225" t="s">
        <v>146</v>
      </c>
    </row>
    <row r="135" s="2" customFormat="1">
      <c r="A135" s="37"/>
      <c r="B135" s="38"/>
      <c r="C135" s="39"/>
      <c r="D135" s="227" t="s">
        <v>130</v>
      </c>
      <c r="E135" s="39"/>
      <c r="F135" s="228" t="s">
        <v>145</v>
      </c>
      <c r="G135" s="39"/>
      <c r="H135" s="39"/>
      <c r="I135" s="229"/>
      <c r="J135" s="39"/>
      <c r="K135" s="39"/>
      <c r="L135" s="43"/>
      <c r="M135" s="230"/>
      <c r="N135" s="231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130</v>
      </c>
      <c r="AU135" s="16" t="s">
        <v>88</v>
      </c>
    </row>
    <row r="136" s="2" customFormat="1" ht="24.15" customHeight="1">
      <c r="A136" s="37"/>
      <c r="B136" s="38"/>
      <c r="C136" s="232" t="s">
        <v>147</v>
      </c>
      <c r="D136" s="232" t="s">
        <v>131</v>
      </c>
      <c r="E136" s="233" t="s">
        <v>148</v>
      </c>
      <c r="F136" s="234" t="s">
        <v>149</v>
      </c>
      <c r="G136" s="235" t="s">
        <v>125</v>
      </c>
      <c r="H136" s="236">
        <v>4</v>
      </c>
      <c r="I136" s="237"/>
      <c r="J136" s="238">
        <f>ROUND(I136*H136,2)</f>
        <v>0</v>
      </c>
      <c r="K136" s="234" t="s">
        <v>126</v>
      </c>
      <c r="L136" s="43"/>
      <c r="M136" s="239" t="s">
        <v>1</v>
      </c>
      <c r="N136" s="240" t="s">
        <v>43</v>
      </c>
      <c r="O136" s="90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5" t="s">
        <v>128</v>
      </c>
      <c r="AT136" s="225" t="s">
        <v>131</v>
      </c>
      <c r="AU136" s="225" t="s">
        <v>88</v>
      </c>
      <c r="AY136" s="16" t="s">
        <v>119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6" t="s">
        <v>86</v>
      </c>
      <c r="BK136" s="226">
        <f>ROUND(I136*H136,2)</f>
        <v>0</v>
      </c>
      <c r="BL136" s="16" t="s">
        <v>128</v>
      </c>
      <c r="BM136" s="225" t="s">
        <v>150</v>
      </c>
    </row>
    <row r="137" s="2" customFormat="1">
      <c r="A137" s="37"/>
      <c r="B137" s="38"/>
      <c r="C137" s="39"/>
      <c r="D137" s="227" t="s">
        <v>130</v>
      </c>
      <c r="E137" s="39"/>
      <c r="F137" s="228" t="s">
        <v>149</v>
      </c>
      <c r="G137" s="39"/>
      <c r="H137" s="39"/>
      <c r="I137" s="229"/>
      <c r="J137" s="39"/>
      <c r="K137" s="39"/>
      <c r="L137" s="43"/>
      <c r="M137" s="230"/>
      <c r="N137" s="231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130</v>
      </c>
      <c r="AU137" s="16" t="s">
        <v>88</v>
      </c>
    </row>
    <row r="138" s="2" customFormat="1" ht="16.5" customHeight="1">
      <c r="A138" s="37"/>
      <c r="B138" s="38"/>
      <c r="C138" s="213" t="s">
        <v>151</v>
      </c>
      <c r="D138" s="213" t="s">
        <v>122</v>
      </c>
      <c r="E138" s="214" t="s">
        <v>152</v>
      </c>
      <c r="F138" s="215" t="s">
        <v>153</v>
      </c>
      <c r="G138" s="216" t="s">
        <v>154</v>
      </c>
      <c r="H138" s="217">
        <v>1</v>
      </c>
      <c r="I138" s="218"/>
      <c r="J138" s="219">
        <f>ROUND(I138*H138,2)</f>
        <v>0</v>
      </c>
      <c r="K138" s="215" t="s">
        <v>1</v>
      </c>
      <c r="L138" s="220"/>
      <c r="M138" s="221" t="s">
        <v>1</v>
      </c>
      <c r="N138" s="222" t="s">
        <v>43</v>
      </c>
      <c r="O138" s="90"/>
      <c r="P138" s="223">
        <f>O138*H138</f>
        <v>0</v>
      </c>
      <c r="Q138" s="223">
        <v>0</v>
      </c>
      <c r="R138" s="223">
        <f>Q138*H138</f>
        <v>0</v>
      </c>
      <c r="S138" s="223">
        <v>0</v>
      </c>
      <c r="T138" s="22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5" t="s">
        <v>127</v>
      </c>
      <c r="AT138" s="225" t="s">
        <v>122</v>
      </c>
      <c r="AU138" s="225" t="s">
        <v>88</v>
      </c>
      <c r="AY138" s="16" t="s">
        <v>119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6" t="s">
        <v>86</v>
      </c>
      <c r="BK138" s="226">
        <f>ROUND(I138*H138,2)</f>
        <v>0</v>
      </c>
      <c r="BL138" s="16" t="s">
        <v>128</v>
      </c>
      <c r="BM138" s="225" t="s">
        <v>155</v>
      </c>
    </row>
    <row r="139" s="2" customFormat="1">
      <c r="A139" s="37"/>
      <c r="B139" s="38"/>
      <c r="C139" s="39"/>
      <c r="D139" s="227" t="s">
        <v>130</v>
      </c>
      <c r="E139" s="39"/>
      <c r="F139" s="228" t="s">
        <v>153</v>
      </c>
      <c r="G139" s="39"/>
      <c r="H139" s="39"/>
      <c r="I139" s="229"/>
      <c r="J139" s="39"/>
      <c r="K139" s="39"/>
      <c r="L139" s="43"/>
      <c r="M139" s="230"/>
      <c r="N139" s="231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130</v>
      </c>
      <c r="AU139" s="16" t="s">
        <v>88</v>
      </c>
    </row>
    <row r="140" s="2" customFormat="1" ht="16.5" customHeight="1">
      <c r="A140" s="37"/>
      <c r="B140" s="38"/>
      <c r="C140" s="213" t="s">
        <v>156</v>
      </c>
      <c r="D140" s="213" t="s">
        <v>122</v>
      </c>
      <c r="E140" s="214" t="s">
        <v>157</v>
      </c>
      <c r="F140" s="215" t="s">
        <v>158</v>
      </c>
      <c r="G140" s="216" t="s">
        <v>154</v>
      </c>
      <c r="H140" s="217">
        <v>3</v>
      </c>
      <c r="I140" s="218"/>
      <c r="J140" s="219">
        <f>ROUND(I140*H140,2)</f>
        <v>0</v>
      </c>
      <c r="K140" s="215" t="s">
        <v>1</v>
      </c>
      <c r="L140" s="220"/>
      <c r="M140" s="221" t="s">
        <v>1</v>
      </c>
      <c r="N140" s="222" t="s">
        <v>43</v>
      </c>
      <c r="O140" s="90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5" t="s">
        <v>127</v>
      </c>
      <c r="AT140" s="225" t="s">
        <v>122</v>
      </c>
      <c r="AU140" s="225" t="s">
        <v>88</v>
      </c>
      <c r="AY140" s="16" t="s">
        <v>119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6" t="s">
        <v>86</v>
      </c>
      <c r="BK140" s="226">
        <f>ROUND(I140*H140,2)</f>
        <v>0</v>
      </c>
      <c r="BL140" s="16" t="s">
        <v>128</v>
      </c>
      <c r="BM140" s="225" t="s">
        <v>159</v>
      </c>
    </row>
    <row r="141" s="2" customFormat="1">
      <c r="A141" s="37"/>
      <c r="B141" s="38"/>
      <c r="C141" s="39"/>
      <c r="D141" s="227" t="s">
        <v>130</v>
      </c>
      <c r="E141" s="39"/>
      <c r="F141" s="228" t="s">
        <v>158</v>
      </c>
      <c r="G141" s="39"/>
      <c r="H141" s="39"/>
      <c r="I141" s="229"/>
      <c r="J141" s="39"/>
      <c r="K141" s="39"/>
      <c r="L141" s="43"/>
      <c r="M141" s="230"/>
      <c r="N141" s="231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130</v>
      </c>
      <c r="AU141" s="16" t="s">
        <v>88</v>
      </c>
    </row>
    <row r="142" s="2" customFormat="1" ht="16.5" customHeight="1">
      <c r="A142" s="37"/>
      <c r="B142" s="38"/>
      <c r="C142" s="232" t="s">
        <v>160</v>
      </c>
      <c r="D142" s="232" t="s">
        <v>131</v>
      </c>
      <c r="E142" s="233" t="s">
        <v>161</v>
      </c>
      <c r="F142" s="234" t="s">
        <v>162</v>
      </c>
      <c r="G142" s="235" t="s">
        <v>125</v>
      </c>
      <c r="H142" s="236">
        <v>4</v>
      </c>
      <c r="I142" s="237"/>
      <c r="J142" s="238">
        <f>ROUND(I142*H142,2)</f>
        <v>0</v>
      </c>
      <c r="K142" s="234" t="s">
        <v>126</v>
      </c>
      <c r="L142" s="43"/>
      <c r="M142" s="239" t="s">
        <v>1</v>
      </c>
      <c r="N142" s="240" t="s">
        <v>43</v>
      </c>
      <c r="O142" s="90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5" t="s">
        <v>128</v>
      </c>
      <c r="AT142" s="225" t="s">
        <v>131</v>
      </c>
      <c r="AU142" s="225" t="s">
        <v>88</v>
      </c>
      <c r="AY142" s="16" t="s">
        <v>119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6" t="s">
        <v>86</v>
      </c>
      <c r="BK142" s="226">
        <f>ROUND(I142*H142,2)</f>
        <v>0</v>
      </c>
      <c r="BL142" s="16" t="s">
        <v>128</v>
      </c>
      <c r="BM142" s="225" t="s">
        <v>163</v>
      </c>
    </row>
    <row r="143" s="2" customFormat="1">
      <c r="A143" s="37"/>
      <c r="B143" s="38"/>
      <c r="C143" s="39"/>
      <c r="D143" s="227" t="s">
        <v>130</v>
      </c>
      <c r="E143" s="39"/>
      <c r="F143" s="228" t="s">
        <v>162</v>
      </c>
      <c r="G143" s="39"/>
      <c r="H143" s="39"/>
      <c r="I143" s="229"/>
      <c r="J143" s="39"/>
      <c r="K143" s="39"/>
      <c r="L143" s="43"/>
      <c r="M143" s="230"/>
      <c r="N143" s="231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130</v>
      </c>
      <c r="AU143" s="16" t="s">
        <v>88</v>
      </c>
    </row>
    <row r="144" s="2" customFormat="1" ht="49.05" customHeight="1">
      <c r="A144" s="37"/>
      <c r="B144" s="38"/>
      <c r="C144" s="213" t="s">
        <v>164</v>
      </c>
      <c r="D144" s="213" t="s">
        <v>122</v>
      </c>
      <c r="E144" s="214" t="s">
        <v>165</v>
      </c>
      <c r="F144" s="215" t="s">
        <v>166</v>
      </c>
      <c r="G144" s="216" t="s">
        <v>125</v>
      </c>
      <c r="H144" s="217">
        <v>8</v>
      </c>
      <c r="I144" s="218"/>
      <c r="J144" s="219">
        <f>ROUND(I144*H144,2)</f>
        <v>0</v>
      </c>
      <c r="K144" s="215" t="s">
        <v>126</v>
      </c>
      <c r="L144" s="220"/>
      <c r="M144" s="221" t="s">
        <v>1</v>
      </c>
      <c r="N144" s="222" t="s">
        <v>43</v>
      </c>
      <c r="O144" s="90"/>
      <c r="P144" s="223">
        <f>O144*H144</f>
        <v>0</v>
      </c>
      <c r="Q144" s="223">
        <v>0.00069999999999999999</v>
      </c>
      <c r="R144" s="223">
        <f>Q144*H144</f>
        <v>0.0055999999999999999</v>
      </c>
      <c r="S144" s="223">
        <v>0</v>
      </c>
      <c r="T144" s="22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5" t="s">
        <v>127</v>
      </c>
      <c r="AT144" s="225" t="s">
        <v>122</v>
      </c>
      <c r="AU144" s="225" t="s">
        <v>88</v>
      </c>
      <c r="AY144" s="16" t="s">
        <v>119</v>
      </c>
      <c r="BE144" s="226">
        <f>IF(N144="základní",J144,0)</f>
        <v>0</v>
      </c>
      <c r="BF144" s="226">
        <f>IF(N144="snížená",J144,0)</f>
        <v>0</v>
      </c>
      <c r="BG144" s="226">
        <f>IF(N144="zákl. přenesená",J144,0)</f>
        <v>0</v>
      </c>
      <c r="BH144" s="226">
        <f>IF(N144="sníž. přenesená",J144,0)</f>
        <v>0</v>
      </c>
      <c r="BI144" s="226">
        <f>IF(N144="nulová",J144,0)</f>
        <v>0</v>
      </c>
      <c r="BJ144" s="16" t="s">
        <v>86</v>
      </c>
      <c r="BK144" s="226">
        <f>ROUND(I144*H144,2)</f>
        <v>0</v>
      </c>
      <c r="BL144" s="16" t="s">
        <v>128</v>
      </c>
      <c r="BM144" s="225" t="s">
        <v>167</v>
      </c>
    </row>
    <row r="145" s="2" customFormat="1">
      <c r="A145" s="37"/>
      <c r="B145" s="38"/>
      <c r="C145" s="39"/>
      <c r="D145" s="227" t="s">
        <v>130</v>
      </c>
      <c r="E145" s="39"/>
      <c r="F145" s="228" t="s">
        <v>166</v>
      </c>
      <c r="G145" s="39"/>
      <c r="H145" s="39"/>
      <c r="I145" s="229"/>
      <c r="J145" s="39"/>
      <c r="K145" s="39"/>
      <c r="L145" s="43"/>
      <c r="M145" s="230"/>
      <c r="N145" s="231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130</v>
      </c>
      <c r="AU145" s="16" t="s">
        <v>88</v>
      </c>
    </row>
    <row r="146" s="2" customFormat="1" ht="24.15" customHeight="1">
      <c r="A146" s="37"/>
      <c r="B146" s="38"/>
      <c r="C146" s="232" t="s">
        <v>168</v>
      </c>
      <c r="D146" s="232" t="s">
        <v>131</v>
      </c>
      <c r="E146" s="233" t="s">
        <v>169</v>
      </c>
      <c r="F146" s="234" t="s">
        <v>170</v>
      </c>
      <c r="G146" s="235" t="s">
        <v>125</v>
      </c>
      <c r="H146" s="236">
        <v>8</v>
      </c>
      <c r="I146" s="237"/>
      <c r="J146" s="238">
        <f>ROUND(I146*H146,2)</f>
        <v>0</v>
      </c>
      <c r="K146" s="234" t="s">
        <v>126</v>
      </c>
      <c r="L146" s="43"/>
      <c r="M146" s="239" t="s">
        <v>1</v>
      </c>
      <c r="N146" s="240" t="s">
        <v>43</v>
      </c>
      <c r="O146" s="90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5" t="s">
        <v>128</v>
      </c>
      <c r="AT146" s="225" t="s">
        <v>131</v>
      </c>
      <c r="AU146" s="225" t="s">
        <v>88</v>
      </c>
      <c r="AY146" s="16" t="s">
        <v>119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6" t="s">
        <v>86</v>
      </c>
      <c r="BK146" s="226">
        <f>ROUND(I146*H146,2)</f>
        <v>0</v>
      </c>
      <c r="BL146" s="16" t="s">
        <v>128</v>
      </c>
      <c r="BM146" s="225" t="s">
        <v>171</v>
      </c>
    </row>
    <row r="147" s="2" customFormat="1">
      <c r="A147" s="37"/>
      <c r="B147" s="38"/>
      <c r="C147" s="39"/>
      <c r="D147" s="227" t="s">
        <v>130</v>
      </c>
      <c r="E147" s="39"/>
      <c r="F147" s="228" t="s">
        <v>170</v>
      </c>
      <c r="G147" s="39"/>
      <c r="H147" s="39"/>
      <c r="I147" s="229"/>
      <c r="J147" s="39"/>
      <c r="K147" s="39"/>
      <c r="L147" s="43"/>
      <c r="M147" s="230"/>
      <c r="N147" s="231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130</v>
      </c>
      <c r="AU147" s="16" t="s">
        <v>88</v>
      </c>
    </row>
    <row r="148" s="2" customFormat="1" ht="33" customHeight="1">
      <c r="A148" s="37"/>
      <c r="B148" s="38"/>
      <c r="C148" s="213" t="s">
        <v>8</v>
      </c>
      <c r="D148" s="213" t="s">
        <v>122</v>
      </c>
      <c r="E148" s="214" t="s">
        <v>172</v>
      </c>
      <c r="F148" s="215" t="s">
        <v>173</v>
      </c>
      <c r="G148" s="216" t="s">
        <v>125</v>
      </c>
      <c r="H148" s="217">
        <v>35</v>
      </c>
      <c r="I148" s="218"/>
      <c r="J148" s="219">
        <f>ROUND(I148*H148,2)</f>
        <v>0</v>
      </c>
      <c r="K148" s="215" t="s">
        <v>126</v>
      </c>
      <c r="L148" s="220"/>
      <c r="M148" s="221" t="s">
        <v>1</v>
      </c>
      <c r="N148" s="222" t="s">
        <v>43</v>
      </c>
      <c r="O148" s="90"/>
      <c r="P148" s="223">
        <f>O148*H148</f>
        <v>0</v>
      </c>
      <c r="Q148" s="223">
        <v>0.00059999999999999995</v>
      </c>
      <c r="R148" s="223">
        <f>Q148*H148</f>
        <v>0.020999999999999998</v>
      </c>
      <c r="S148" s="223">
        <v>0</v>
      </c>
      <c r="T148" s="22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5" t="s">
        <v>127</v>
      </c>
      <c r="AT148" s="225" t="s">
        <v>122</v>
      </c>
      <c r="AU148" s="225" t="s">
        <v>88</v>
      </c>
      <c r="AY148" s="16" t="s">
        <v>119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6" t="s">
        <v>86</v>
      </c>
      <c r="BK148" s="226">
        <f>ROUND(I148*H148,2)</f>
        <v>0</v>
      </c>
      <c r="BL148" s="16" t="s">
        <v>128</v>
      </c>
      <c r="BM148" s="225" t="s">
        <v>174</v>
      </c>
    </row>
    <row r="149" s="2" customFormat="1">
      <c r="A149" s="37"/>
      <c r="B149" s="38"/>
      <c r="C149" s="39"/>
      <c r="D149" s="227" t="s">
        <v>130</v>
      </c>
      <c r="E149" s="39"/>
      <c r="F149" s="228" t="s">
        <v>173</v>
      </c>
      <c r="G149" s="39"/>
      <c r="H149" s="39"/>
      <c r="I149" s="229"/>
      <c r="J149" s="39"/>
      <c r="K149" s="39"/>
      <c r="L149" s="43"/>
      <c r="M149" s="230"/>
      <c r="N149" s="231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130</v>
      </c>
      <c r="AU149" s="16" t="s">
        <v>88</v>
      </c>
    </row>
    <row r="150" s="2" customFormat="1" ht="24.15" customHeight="1">
      <c r="A150" s="37"/>
      <c r="B150" s="38"/>
      <c r="C150" s="232" t="s">
        <v>175</v>
      </c>
      <c r="D150" s="232" t="s">
        <v>131</v>
      </c>
      <c r="E150" s="233" t="s">
        <v>176</v>
      </c>
      <c r="F150" s="234" t="s">
        <v>177</v>
      </c>
      <c r="G150" s="235" t="s">
        <v>125</v>
      </c>
      <c r="H150" s="236">
        <v>35</v>
      </c>
      <c r="I150" s="237"/>
      <c r="J150" s="238">
        <f>ROUND(I150*H150,2)</f>
        <v>0</v>
      </c>
      <c r="K150" s="234" t="s">
        <v>126</v>
      </c>
      <c r="L150" s="43"/>
      <c r="M150" s="239" t="s">
        <v>1</v>
      </c>
      <c r="N150" s="240" t="s">
        <v>43</v>
      </c>
      <c r="O150" s="90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5" t="s">
        <v>128</v>
      </c>
      <c r="AT150" s="225" t="s">
        <v>131</v>
      </c>
      <c r="AU150" s="225" t="s">
        <v>88</v>
      </c>
      <c r="AY150" s="16" t="s">
        <v>119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6" t="s">
        <v>86</v>
      </c>
      <c r="BK150" s="226">
        <f>ROUND(I150*H150,2)</f>
        <v>0</v>
      </c>
      <c r="BL150" s="16" t="s">
        <v>128</v>
      </c>
      <c r="BM150" s="225" t="s">
        <v>178</v>
      </c>
    </row>
    <row r="151" s="2" customFormat="1">
      <c r="A151" s="37"/>
      <c r="B151" s="38"/>
      <c r="C151" s="39"/>
      <c r="D151" s="227" t="s">
        <v>130</v>
      </c>
      <c r="E151" s="39"/>
      <c r="F151" s="228" t="s">
        <v>177</v>
      </c>
      <c r="G151" s="39"/>
      <c r="H151" s="39"/>
      <c r="I151" s="229"/>
      <c r="J151" s="39"/>
      <c r="K151" s="39"/>
      <c r="L151" s="43"/>
      <c r="M151" s="230"/>
      <c r="N151" s="231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130</v>
      </c>
      <c r="AU151" s="16" t="s">
        <v>88</v>
      </c>
    </row>
    <row r="152" s="2" customFormat="1" ht="16.5" customHeight="1">
      <c r="A152" s="37"/>
      <c r="B152" s="38"/>
      <c r="C152" s="213" t="s">
        <v>179</v>
      </c>
      <c r="D152" s="213" t="s">
        <v>122</v>
      </c>
      <c r="E152" s="214" t="s">
        <v>180</v>
      </c>
      <c r="F152" s="215" t="s">
        <v>181</v>
      </c>
      <c r="G152" s="216" t="s">
        <v>125</v>
      </c>
      <c r="H152" s="217">
        <v>14</v>
      </c>
      <c r="I152" s="218"/>
      <c r="J152" s="219">
        <f>ROUND(I152*H152,2)</f>
        <v>0</v>
      </c>
      <c r="K152" s="215" t="s">
        <v>1</v>
      </c>
      <c r="L152" s="220"/>
      <c r="M152" s="221" t="s">
        <v>1</v>
      </c>
      <c r="N152" s="222" t="s">
        <v>43</v>
      </c>
      <c r="O152" s="90"/>
      <c r="P152" s="223">
        <f>O152*H152</f>
        <v>0</v>
      </c>
      <c r="Q152" s="223">
        <v>0.00029999999999999997</v>
      </c>
      <c r="R152" s="223">
        <f>Q152*H152</f>
        <v>0.0041999999999999997</v>
      </c>
      <c r="S152" s="223">
        <v>0</v>
      </c>
      <c r="T152" s="22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5" t="s">
        <v>127</v>
      </c>
      <c r="AT152" s="225" t="s">
        <v>122</v>
      </c>
      <c r="AU152" s="225" t="s">
        <v>88</v>
      </c>
      <c r="AY152" s="16" t="s">
        <v>119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6" t="s">
        <v>86</v>
      </c>
      <c r="BK152" s="226">
        <f>ROUND(I152*H152,2)</f>
        <v>0</v>
      </c>
      <c r="BL152" s="16" t="s">
        <v>128</v>
      </c>
      <c r="BM152" s="225" t="s">
        <v>182</v>
      </c>
    </row>
    <row r="153" s="2" customFormat="1">
      <c r="A153" s="37"/>
      <c r="B153" s="38"/>
      <c r="C153" s="39"/>
      <c r="D153" s="227" t="s">
        <v>130</v>
      </c>
      <c r="E153" s="39"/>
      <c r="F153" s="228" t="s">
        <v>181</v>
      </c>
      <c r="G153" s="39"/>
      <c r="H153" s="39"/>
      <c r="I153" s="229"/>
      <c r="J153" s="39"/>
      <c r="K153" s="39"/>
      <c r="L153" s="43"/>
      <c r="M153" s="230"/>
      <c r="N153" s="231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130</v>
      </c>
      <c r="AU153" s="16" t="s">
        <v>88</v>
      </c>
    </row>
    <row r="154" s="2" customFormat="1" ht="24.15" customHeight="1">
      <c r="A154" s="37"/>
      <c r="B154" s="38"/>
      <c r="C154" s="232" t="s">
        <v>183</v>
      </c>
      <c r="D154" s="232" t="s">
        <v>131</v>
      </c>
      <c r="E154" s="233" t="s">
        <v>184</v>
      </c>
      <c r="F154" s="234" t="s">
        <v>185</v>
      </c>
      <c r="G154" s="235" t="s">
        <v>125</v>
      </c>
      <c r="H154" s="236">
        <v>14</v>
      </c>
      <c r="I154" s="237"/>
      <c r="J154" s="238">
        <f>ROUND(I154*H154,2)</f>
        <v>0</v>
      </c>
      <c r="K154" s="234" t="s">
        <v>126</v>
      </c>
      <c r="L154" s="43"/>
      <c r="M154" s="239" t="s">
        <v>1</v>
      </c>
      <c r="N154" s="240" t="s">
        <v>43</v>
      </c>
      <c r="O154" s="90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5" t="s">
        <v>128</v>
      </c>
      <c r="AT154" s="225" t="s">
        <v>131</v>
      </c>
      <c r="AU154" s="225" t="s">
        <v>88</v>
      </c>
      <c r="AY154" s="16" t="s">
        <v>119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6" t="s">
        <v>86</v>
      </c>
      <c r="BK154" s="226">
        <f>ROUND(I154*H154,2)</f>
        <v>0</v>
      </c>
      <c r="BL154" s="16" t="s">
        <v>128</v>
      </c>
      <c r="BM154" s="225" t="s">
        <v>186</v>
      </c>
    </row>
    <row r="155" s="2" customFormat="1">
      <c r="A155" s="37"/>
      <c r="B155" s="38"/>
      <c r="C155" s="39"/>
      <c r="D155" s="227" t="s">
        <v>130</v>
      </c>
      <c r="E155" s="39"/>
      <c r="F155" s="228" t="s">
        <v>185</v>
      </c>
      <c r="G155" s="39"/>
      <c r="H155" s="39"/>
      <c r="I155" s="229"/>
      <c r="J155" s="39"/>
      <c r="K155" s="39"/>
      <c r="L155" s="43"/>
      <c r="M155" s="230"/>
      <c r="N155" s="231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130</v>
      </c>
      <c r="AU155" s="16" t="s">
        <v>88</v>
      </c>
    </row>
    <row r="156" s="2" customFormat="1" ht="33" customHeight="1">
      <c r="A156" s="37"/>
      <c r="B156" s="38"/>
      <c r="C156" s="213" t="s">
        <v>128</v>
      </c>
      <c r="D156" s="213" t="s">
        <v>122</v>
      </c>
      <c r="E156" s="214" t="s">
        <v>187</v>
      </c>
      <c r="F156" s="215" t="s">
        <v>188</v>
      </c>
      <c r="G156" s="216" t="s">
        <v>125</v>
      </c>
      <c r="H156" s="217">
        <v>2</v>
      </c>
      <c r="I156" s="218"/>
      <c r="J156" s="219">
        <f>ROUND(I156*H156,2)</f>
        <v>0</v>
      </c>
      <c r="K156" s="215" t="s">
        <v>126</v>
      </c>
      <c r="L156" s="220"/>
      <c r="M156" s="221" t="s">
        <v>1</v>
      </c>
      <c r="N156" s="222" t="s">
        <v>43</v>
      </c>
      <c r="O156" s="90"/>
      <c r="P156" s="223">
        <f>O156*H156</f>
        <v>0</v>
      </c>
      <c r="Q156" s="223">
        <v>0.00050000000000000001</v>
      </c>
      <c r="R156" s="223">
        <f>Q156*H156</f>
        <v>0.001</v>
      </c>
      <c r="S156" s="223">
        <v>0</v>
      </c>
      <c r="T156" s="22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5" t="s">
        <v>127</v>
      </c>
      <c r="AT156" s="225" t="s">
        <v>122</v>
      </c>
      <c r="AU156" s="225" t="s">
        <v>88</v>
      </c>
      <c r="AY156" s="16" t="s">
        <v>119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6" t="s">
        <v>86</v>
      </c>
      <c r="BK156" s="226">
        <f>ROUND(I156*H156,2)</f>
        <v>0</v>
      </c>
      <c r="BL156" s="16" t="s">
        <v>128</v>
      </c>
      <c r="BM156" s="225" t="s">
        <v>189</v>
      </c>
    </row>
    <row r="157" s="2" customFormat="1">
      <c r="A157" s="37"/>
      <c r="B157" s="38"/>
      <c r="C157" s="39"/>
      <c r="D157" s="227" t="s">
        <v>130</v>
      </c>
      <c r="E157" s="39"/>
      <c r="F157" s="228" t="s">
        <v>188</v>
      </c>
      <c r="G157" s="39"/>
      <c r="H157" s="39"/>
      <c r="I157" s="229"/>
      <c r="J157" s="39"/>
      <c r="K157" s="39"/>
      <c r="L157" s="43"/>
      <c r="M157" s="230"/>
      <c r="N157" s="231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130</v>
      </c>
      <c r="AU157" s="16" t="s">
        <v>88</v>
      </c>
    </row>
    <row r="158" s="2" customFormat="1" ht="21.75" customHeight="1">
      <c r="A158" s="37"/>
      <c r="B158" s="38"/>
      <c r="C158" s="232" t="s">
        <v>190</v>
      </c>
      <c r="D158" s="232" t="s">
        <v>131</v>
      </c>
      <c r="E158" s="233" t="s">
        <v>191</v>
      </c>
      <c r="F158" s="234" t="s">
        <v>192</v>
      </c>
      <c r="G158" s="235" t="s">
        <v>125</v>
      </c>
      <c r="H158" s="236">
        <v>2</v>
      </c>
      <c r="I158" s="237"/>
      <c r="J158" s="238">
        <f>ROUND(I158*H158,2)</f>
        <v>0</v>
      </c>
      <c r="K158" s="234" t="s">
        <v>126</v>
      </c>
      <c r="L158" s="43"/>
      <c r="M158" s="239" t="s">
        <v>1</v>
      </c>
      <c r="N158" s="240" t="s">
        <v>43</v>
      </c>
      <c r="O158" s="90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5" t="s">
        <v>128</v>
      </c>
      <c r="AT158" s="225" t="s">
        <v>131</v>
      </c>
      <c r="AU158" s="225" t="s">
        <v>88</v>
      </c>
      <c r="AY158" s="16" t="s">
        <v>119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6" t="s">
        <v>86</v>
      </c>
      <c r="BK158" s="226">
        <f>ROUND(I158*H158,2)</f>
        <v>0</v>
      </c>
      <c r="BL158" s="16" t="s">
        <v>128</v>
      </c>
      <c r="BM158" s="225" t="s">
        <v>193</v>
      </c>
    </row>
    <row r="159" s="2" customFormat="1">
      <c r="A159" s="37"/>
      <c r="B159" s="38"/>
      <c r="C159" s="39"/>
      <c r="D159" s="227" t="s">
        <v>130</v>
      </c>
      <c r="E159" s="39"/>
      <c r="F159" s="228" t="s">
        <v>192</v>
      </c>
      <c r="G159" s="39"/>
      <c r="H159" s="39"/>
      <c r="I159" s="229"/>
      <c r="J159" s="39"/>
      <c r="K159" s="39"/>
      <c r="L159" s="43"/>
      <c r="M159" s="230"/>
      <c r="N159" s="231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130</v>
      </c>
      <c r="AU159" s="16" t="s">
        <v>88</v>
      </c>
    </row>
    <row r="160" s="2" customFormat="1" ht="16.5" customHeight="1">
      <c r="A160" s="37"/>
      <c r="B160" s="38"/>
      <c r="C160" s="213" t="s">
        <v>194</v>
      </c>
      <c r="D160" s="213" t="s">
        <v>122</v>
      </c>
      <c r="E160" s="214" t="s">
        <v>195</v>
      </c>
      <c r="F160" s="215" t="s">
        <v>196</v>
      </c>
      <c r="G160" s="216" t="s">
        <v>125</v>
      </c>
      <c r="H160" s="217">
        <v>2</v>
      </c>
      <c r="I160" s="218"/>
      <c r="J160" s="219">
        <f>ROUND(I160*H160,2)</f>
        <v>0</v>
      </c>
      <c r="K160" s="215" t="s">
        <v>126</v>
      </c>
      <c r="L160" s="220"/>
      <c r="M160" s="221" t="s">
        <v>1</v>
      </c>
      <c r="N160" s="222" t="s">
        <v>43</v>
      </c>
      <c r="O160" s="90"/>
      <c r="P160" s="223">
        <f>O160*H160</f>
        <v>0</v>
      </c>
      <c r="Q160" s="223">
        <v>0.00080000000000000004</v>
      </c>
      <c r="R160" s="223">
        <f>Q160*H160</f>
        <v>0.0016000000000000001</v>
      </c>
      <c r="S160" s="223">
        <v>0</v>
      </c>
      <c r="T160" s="22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5" t="s">
        <v>127</v>
      </c>
      <c r="AT160" s="225" t="s">
        <v>122</v>
      </c>
      <c r="AU160" s="225" t="s">
        <v>88</v>
      </c>
      <c r="AY160" s="16" t="s">
        <v>119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6" t="s">
        <v>86</v>
      </c>
      <c r="BK160" s="226">
        <f>ROUND(I160*H160,2)</f>
        <v>0</v>
      </c>
      <c r="BL160" s="16" t="s">
        <v>128</v>
      </c>
      <c r="BM160" s="225" t="s">
        <v>197</v>
      </c>
    </row>
    <row r="161" s="2" customFormat="1">
      <c r="A161" s="37"/>
      <c r="B161" s="38"/>
      <c r="C161" s="39"/>
      <c r="D161" s="227" t="s">
        <v>130</v>
      </c>
      <c r="E161" s="39"/>
      <c r="F161" s="228" t="s">
        <v>196</v>
      </c>
      <c r="G161" s="39"/>
      <c r="H161" s="39"/>
      <c r="I161" s="229"/>
      <c r="J161" s="39"/>
      <c r="K161" s="39"/>
      <c r="L161" s="43"/>
      <c r="M161" s="230"/>
      <c r="N161" s="231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130</v>
      </c>
      <c r="AU161" s="16" t="s">
        <v>88</v>
      </c>
    </row>
    <row r="162" s="13" customFormat="1">
      <c r="A162" s="13"/>
      <c r="B162" s="241"/>
      <c r="C162" s="242"/>
      <c r="D162" s="227" t="s">
        <v>198</v>
      </c>
      <c r="E162" s="243" t="s">
        <v>1</v>
      </c>
      <c r="F162" s="244" t="s">
        <v>199</v>
      </c>
      <c r="G162" s="242"/>
      <c r="H162" s="245">
        <v>2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1" t="s">
        <v>198</v>
      </c>
      <c r="AU162" s="251" t="s">
        <v>88</v>
      </c>
      <c r="AV162" s="13" t="s">
        <v>88</v>
      </c>
      <c r="AW162" s="13" t="s">
        <v>34</v>
      </c>
      <c r="AX162" s="13" t="s">
        <v>86</v>
      </c>
      <c r="AY162" s="251" t="s">
        <v>119</v>
      </c>
    </row>
    <row r="163" s="2" customFormat="1" ht="16.5" customHeight="1">
      <c r="A163" s="37"/>
      <c r="B163" s="38"/>
      <c r="C163" s="232" t="s">
        <v>200</v>
      </c>
      <c r="D163" s="232" t="s">
        <v>131</v>
      </c>
      <c r="E163" s="233" t="s">
        <v>201</v>
      </c>
      <c r="F163" s="234" t="s">
        <v>202</v>
      </c>
      <c r="G163" s="235" t="s">
        <v>125</v>
      </c>
      <c r="H163" s="236">
        <v>1</v>
      </c>
      <c r="I163" s="237"/>
      <c r="J163" s="238">
        <f>ROUND(I163*H163,2)</f>
        <v>0</v>
      </c>
      <c r="K163" s="234" t="s">
        <v>126</v>
      </c>
      <c r="L163" s="43"/>
      <c r="M163" s="239" t="s">
        <v>1</v>
      </c>
      <c r="N163" s="240" t="s">
        <v>43</v>
      </c>
      <c r="O163" s="90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5" t="s">
        <v>128</v>
      </c>
      <c r="AT163" s="225" t="s">
        <v>131</v>
      </c>
      <c r="AU163" s="225" t="s">
        <v>88</v>
      </c>
      <c r="AY163" s="16" t="s">
        <v>119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6" t="s">
        <v>86</v>
      </c>
      <c r="BK163" s="226">
        <f>ROUND(I163*H163,2)</f>
        <v>0</v>
      </c>
      <c r="BL163" s="16" t="s">
        <v>128</v>
      </c>
      <c r="BM163" s="225" t="s">
        <v>203</v>
      </c>
    </row>
    <row r="164" s="2" customFormat="1">
      <c r="A164" s="37"/>
      <c r="B164" s="38"/>
      <c r="C164" s="39"/>
      <c r="D164" s="227" t="s">
        <v>130</v>
      </c>
      <c r="E164" s="39"/>
      <c r="F164" s="228" t="s">
        <v>202</v>
      </c>
      <c r="G164" s="39"/>
      <c r="H164" s="39"/>
      <c r="I164" s="229"/>
      <c r="J164" s="39"/>
      <c r="K164" s="39"/>
      <c r="L164" s="43"/>
      <c r="M164" s="230"/>
      <c r="N164" s="231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130</v>
      </c>
      <c r="AU164" s="16" t="s">
        <v>88</v>
      </c>
    </row>
    <row r="165" s="2" customFormat="1" ht="16.5" customHeight="1">
      <c r="A165" s="37"/>
      <c r="B165" s="38"/>
      <c r="C165" s="232" t="s">
        <v>204</v>
      </c>
      <c r="D165" s="232" t="s">
        <v>131</v>
      </c>
      <c r="E165" s="233" t="s">
        <v>205</v>
      </c>
      <c r="F165" s="234" t="s">
        <v>206</v>
      </c>
      <c r="G165" s="235" t="s">
        <v>125</v>
      </c>
      <c r="H165" s="236">
        <v>1</v>
      </c>
      <c r="I165" s="237"/>
      <c r="J165" s="238">
        <f>ROUND(I165*H165,2)</f>
        <v>0</v>
      </c>
      <c r="K165" s="234" t="s">
        <v>126</v>
      </c>
      <c r="L165" s="43"/>
      <c r="M165" s="239" t="s">
        <v>1</v>
      </c>
      <c r="N165" s="240" t="s">
        <v>43</v>
      </c>
      <c r="O165" s="90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5" t="s">
        <v>128</v>
      </c>
      <c r="AT165" s="225" t="s">
        <v>131</v>
      </c>
      <c r="AU165" s="225" t="s">
        <v>88</v>
      </c>
      <c r="AY165" s="16" t="s">
        <v>119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6" t="s">
        <v>86</v>
      </c>
      <c r="BK165" s="226">
        <f>ROUND(I165*H165,2)</f>
        <v>0</v>
      </c>
      <c r="BL165" s="16" t="s">
        <v>128</v>
      </c>
      <c r="BM165" s="225" t="s">
        <v>207</v>
      </c>
    </row>
    <row r="166" s="2" customFormat="1">
      <c r="A166" s="37"/>
      <c r="B166" s="38"/>
      <c r="C166" s="39"/>
      <c r="D166" s="227" t="s">
        <v>130</v>
      </c>
      <c r="E166" s="39"/>
      <c r="F166" s="228" t="s">
        <v>206</v>
      </c>
      <c r="G166" s="39"/>
      <c r="H166" s="39"/>
      <c r="I166" s="229"/>
      <c r="J166" s="39"/>
      <c r="K166" s="39"/>
      <c r="L166" s="43"/>
      <c r="M166" s="230"/>
      <c r="N166" s="231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130</v>
      </c>
      <c r="AU166" s="16" t="s">
        <v>88</v>
      </c>
    </row>
    <row r="167" s="2" customFormat="1" ht="16.5" customHeight="1">
      <c r="A167" s="37"/>
      <c r="B167" s="38"/>
      <c r="C167" s="213" t="s">
        <v>7</v>
      </c>
      <c r="D167" s="213" t="s">
        <v>122</v>
      </c>
      <c r="E167" s="214" t="s">
        <v>208</v>
      </c>
      <c r="F167" s="215" t="s">
        <v>209</v>
      </c>
      <c r="G167" s="216" t="s">
        <v>125</v>
      </c>
      <c r="H167" s="217">
        <v>1</v>
      </c>
      <c r="I167" s="218"/>
      <c r="J167" s="219">
        <f>ROUND(I167*H167,2)</f>
        <v>0</v>
      </c>
      <c r="K167" s="215" t="s">
        <v>126</v>
      </c>
      <c r="L167" s="220"/>
      <c r="M167" s="221" t="s">
        <v>1</v>
      </c>
      <c r="N167" s="222" t="s">
        <v>43</v>
      </c>
      <c r="O167" s="90"/>
      <c r="P167" s="223">
        <f>O167*H167</f>
        <v>0</v>
      </c>
      <c r="Q167" s="223">
        <v>0.00020000000000000001</v>
      </c>
      <c r="R167" s="223">
        <f>Q167*H167</f>
        <v>0.00020000000000000001</v>
      </c>
      <c r="S167" s="223">
        <v>0</v>
      </c>
      <c r="T167" s="22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5" t="s">
        <v>127</v>
      </c>
      <c r="AT167" s="225" t="s">
        <v>122</v>
      </c>
      <c r="AU167" s="225" t="s">
        <v>88</v>
      </c>
      <c r="AY167" s="16" t="s">
        <v>119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6" t="s">
        <v>86</v>
      </c>
      <c r="BK167" s="226">
        <f>ROUND(I167*H167,2)</f>
        <v>0</v>
      </c>
      <c r="BL167" s="16" t="s">
        <v>128</v>
      </c>
      <c r="BM167" s="225" t="s">
        <v>210</v>
      </c>
    </row>
    <row r="168" s="2" customFormat="1">
      <c r="A168" s="37"/>
      <c r="B168" s="38"/>
      <c r="C168" s="39"/>
      <c r="D168" s="227" t="s">
        <v>130</v>
      </c>
      <c r="E168" s="39"/>
      <c r="F168" s="228" t="s">
        <v>209</v>
      </c>
      <c r="G168" s="39"/>
      <c r="H168" s="39"/>
      <c r="I168" s="229"/>
      <c r="J168" s="39"/>
      <c r="K168" s="39"/>
      <c r="L168" s="43"/>
      <c r="M168" s="230"/>
      <c r="N168" s="231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130</v>
      </c>
      <c r="AU168" s="16" t="s">
        <v>88</v>
      </c>
    </row>
    <row r="169" s="2" customFormat="1" ht="16.5" customHeight="1">
      <c r="A169" s="37"/>
      <c r="B169" s="38"/>
      <c r="C169" s="213" t="s">
        <v>211</v>
      </c>
      <c r="D169" s="213" t="s">
        <v>122</v>
      </c>
      <c r="E169" s="214" t="s">
        <v>212</v>
      </c>
      <c r="F169" s="215" t="s">
        <v>213</v>
      </c>
      <c r="G169" s="216" t="s">
        <v>125</v>
      </c>
      <c r="H169" s="217">
        <v>14</v>
      </c>
      <c r="I169" s="218"/>
      <c r="J169" s="219">
        <f>ROUND(I169*H169,2)</f>
        <v>0</v>
      </c>
      <c r="K169" s="215" t="s">
        <v>126</v>
      </c>
      <c r="L169" s="220"/>
      <c r="M169" s="221" t="s">
        <v>1</v>
      </c>
      <c r="N169" s="222" t="s">
        <v>43</v>
      </c>
      <c r="O169" s="90"/>
      <c r="P169" s="223">
        <f>O169*H169</f>
        <v>0</v>
      </c>
      <c r="Q169" s="223">
        <v>0.00020000000000000001</v>
      </c>
      <c r="R169" s="223">
        <f>Q169*H169</f>
        <v>0.0028</v>
      </c>
      <c r="S169" s="223">
        <v>0</v>
      </c>
      <c r="T169" s="22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5" t="s">
        <v>127</v>
      </c>
      <c r="AT169" s="225" t="s">
        <v>122</v>
      </c>
      <c r="AU169" s="225" t="s">
        <v>88</v>
      </c>
      <c r="AY169" s="16" t="s">
        <v>119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6" t="s">
        <v>86</v>
      </c>
      <c r="BK169" s="226">
        <f>ROUND(I169*H169,2)</f>
        <v>0</v>
      </c>
      <c r="BL169" s="16" t="s">
        <v>128</v>
      </c>
      <c r="BM169" s="225" t="s">
        <v>214</v>
      </c>
    </row>
    <row r="170" s="2" customFormat="1">
      <c r="A170" s="37"/>
      <c r="B170" s="38"/>
      <c r="C170" s="39"/>
      <c r="D170" s="227" t="s">
        <v>130</v>
      </c>
      <c r="E170" s="39"/>
      <c r="F170" s="228" t="s">
        <v>213</v>
      </c>
      <c r="G170" s="39"/>
      <c r="H170" s="39"/>
      <c r="I170" s="229"/>
      <c r="J170" s="39"/>
      <c r="K170" s="39"/>
      <c r="L170" s="43"/>
      <c r="M170" s="230"/>
      <c r="N170" s="231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130</v>
      </c>
      <c r="AU170" s="16" t="s">
        <v>88</v>
      </c>
    </row>
    <row r="171" s="2" customFormat="1" ht="16.5" customHeight="1">
      <c r="A171" s="37"/>
      <c r="B171" s="38"/>
      <c r="C171" s="213" t="s">
        <v>215</v>
      </c>
      <c r="D171" s="213" t="s">
        <v>122</v>
      </c>
      <c r="E171" s="214" t="s">
        <v>216</v>
      </c>
      <c r="F171" s="215" t="s">
        <v>217</v>
      </c>
      <c r="G171" s="216" t="s">
        <v>125</v>
      </c>
      <c r="H171" s="217">
        <v>14</v>
      </c>
      <c r="I171" s="218"/>
      <c r="J171" s="219">
        <f>ROUND(I171*H171,2)</f>
        <v>0</v>
      </c>
      <c r="K171" s="215" t="s">
        <v>126</v>
      </c>
      <c r="L171" s="220"/>
      <c r="M171" s="221" t="s">
        <v>1</v>
      </c>
      <c r="N171" s="222" t="s">
        <v>43</v>
      </c>
      <c r="O171" s="90"/>
      <c r="P171" s="223">
        <f>O171*H171</f>
        <v>0</v>
      </c>
      <c r="Q171" s="223">
        <v>0.00010000000000000001</v>
      </c>
      <c r="R171" s="223">
        <f>Q171*H171</f>
        <v>0.0014</v>
      </c>
      <c r="S171" s="223">
        <v>0</v>
      </c>
      <c r="T171" s="22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5" t="s">
        <v>127</v>
      </c>
      <c r="AT171" s="225" t="s">
        <v>122</v>
      </c>
      <c r="AU171" s="225" t="s">
        <v>88</v>
      </c>
      <c r="AY171" s="16" t="s">
        <v>119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6" t="s">
        <v>86</v>
      </c>
      <c r="BK171" s="226">
        <f>ROUND(I171*H171,2)</f>
        <v>0</v>
      </c>
      <c r="BL171" s="16" t="s">
        <v>128</v>
      </c>
      <c r="BM171" s="225" t="s">
        <v>218</v>
      </c>
    </row>
    <row r="172" s="2" customFormat="1">
      <c r="A172" s="37"/>
      <c r="B172" s="38"/>
      <c r="C172" s="39"/>
      <c r="D172" s="227" t="s">
        <v>130</v>
      </c>
      <c r="E172" s="39"/>
      <c r="F172" s="228" t="s">
        <v>217</v>
      </c>
      <c r="G172" s="39"/>
      <c r="H172" s="39"/>
      <c r="I172" s="229"/>
      <c r="J172" s="39"/>
      <c r="K172" s="39"/>
      <c r="L172" s="43"/>
      <c r="M172" s="230"/>
      <c r="N172" s="231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130</v>
      </c>
      <c r="AU172" s="16" t="s">
        <v>88</v>
      </c>
    </row>
    <row r="173" s="2" customFormat="1" ht="16.5" customHeight="1">
      <c r="A173" s="37"/>
      <c r="B173" s="38"/>
      <c r="C173" s="232" t="s">
        <v>219</v>
      </c>
      <c r="D173" s="232" t="s">
        <v>131</v>
      </c>
      <c r="E173" s="233" t="s">
        <v>220</v>
      </c>
      <c r="F173" s="234" t="s">
        <v>221</v>
      </c>
      <c r="G173" s="235" t="s">
        <v>125</v>
      </c>
      <c r="H173" s="236">
        <v>15</v>
      </c>
      <c r="I173" s="237"/>
      <c r="J173" s="238">
        <f>ROUND(I173*H173,2)</f>
        <v>0</v>
      </c>
      <c r="K173" s="234" t="s">
        <v>126</v>
      </c>
      <c r="L173" s="43"/>
      <c r="M173" s="239" t="s">
        <v>1</v>
      </c>
      <c r="N173" s="240" t="s">
        <v>43</v>
      </c>
      <c r="O173" s="90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5" t="s">
        <v>128</v>
      </c>
      <c r="AT173" s="225" t="s">
        <v>131</v>
      </c>
      <c r="AU173" s="225" t="s">
        <v>88</v>
      </c>
      <c r="AY173" s="16" t="s">
        <v>119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6" t="s">
        <v>86</v>
      </c>
      <c r="BK173" s="226">
        <f>ROUND(I173*H173,2)</f>
        <v>0</v>
      </c>
      <c r="BL173" s="16" t="s">
        <v>128</v>
      </c>
      <c r="BM173" s="225" t="s">
        <v>222</v>
      </c>
    </row>
    <row r="174" s="2" customFormat="1">
      <c r="A174" s="37"/>
      <c r="B174" s="38"/>
      <c r="C174" s="39"/>
      <c r="D174" s="227" t="s">
        <v>130</v>
      </c>
      <c r="E174" s="39"/>
      <c r="F174" s="228" t="s">
        <v>221</v>
      </c>
      <c r="G174" s="39"/>
      <c r="H174" s="39"/>
      <c r="I174" s="229"/>
      <c r="J174" s="39"/>
      <c r="K174" s="39"/>
      <c r="L174" s="43"/>
      <c r="M174" s="230"/>
      <c r="N174" s="231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130</v>
      </c>
      <c r="AU174" s="16" t="s">
        <v>88</v>
      </c>
    </row>
    <row r="175" s="2" customFormat="1" ht="37.8" customHeight="1">
      <c r="A175" s="37"/>
      <c r="B175" s="38"/>
      <c r="C175" s="213" t="s">
        <v>223</v>
      </c>
      <c r="D175" s="213" t="s">
        <v>122</v>
      </c>
      <c r="E175" s="214" t="s">
        <v>224</v>
      </c>
      <c r="F175" s="215" t="s">
        <v>225</v>
      </c>
      <c r="G175" s="216" t="s">
        <v>125</v>
      </c>
      <c r="H175" s="217">
        <v>6</v>
      </c>
      <c r="I175" s="218"/>
      <c r="J175" s="219">
        <f>ROUND(I175*H175,2)</f>
        <v>0</v>
      </c>
      <c r="K175" s="215" t="s">
        <v>126</v>
      </c>
      <c r="L175" s="220"/>
      <c r="M175" s="221" t="s">
        <v>1</v>
      </c>
      <c r="N175" s="222" t="s">
        <v>43</v>
      </c>
      <c r="O175" s="90"/>
      <c r="P175" s="223">
        <f>O175*H175</f>
        <v>0</v>
      </c>
      <c r="Q175" s="223">
        <v>0.00020000000000000001</v>
      </c>
      <c r="R175" s="223">
        <f>Q175*H175</f>
        <v>0.0012000000000000001</v>
      </c>
      <c r="S175" s="223">
        <v>0</v>
      </c>
      <c r="T175" s="22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5" t="s">
        <v>127</v>
      </c>
      <c r="AT175" s="225" t="s">
        <v>122</v>
      </c>
      <c r="AU175" s="225" t="s">
        <v>88</v>
      </c>
      <c r="AY175" s="16" t="s">
        <v>119</v>
      </c>
      <c r="BE175" s="226">
        <f>IF(N175="základní",J175,0)</f>
        <v>0</v>
      </c>
      <c r="BF175" s="226">
        <f>IF(N175="snížená",J175,0)</f>
        <v>0</v>
      </c>
      <c r="BG175" s="226">
        <f>IF(N175="zákl. přenesená",J175,0)</f>
        <v>0</v>
      </c>
      <c r="BH175" s="226">
        <f>IF(N175="sníž. přenesená",J175,0)</f>
        <v>0</v>
      </c>
      <c r="BI175" s="226">
        <f>IF(N175="nulová",J175,0)</f>
        <v>0</v>
      </c>
      <c r="BJ175" s="16" t="s">
        <v>86</v>
      </c>
      <c r="BK175" s="226">
        <f>ROUND(I175*H175,2)</f>
        <v>0</v>
      </c>
      <c r="BL175" s="16" t="s">
        <v>128</v>
      </c>
      <c r="BM175" s="225" t="s">
        <v>226</v>
      </c>
    </row>
    <row r="176" s="2" customFormat="1">
      <c r="A176" s="37"/>
      <c r="B176" s="38"/>
      <c r="C176" s="39"/>
      <c r="D176" s="227" t="s">
        <v>130</v>
      </c>
      <c r="E176" s="39"/>
      <c r="F176" s="228" t="s">
        <v>225</v>
      </c>
      <c r="G176" s="39"/>
      <c r="H176" s="39"/>
      <c r="I176" s="229"/>
      <c r="J176" s="39"/>
      <c r="K176" s="39"/>
      <c r="L176" s="43"/>
      <c r="M176" s="230"/>
      <c r="N176" s="231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130</v>
      </c>
      <c r="AU176" s="16" t="s">
        <v>88</v>
      </c>
    </row>
    <row r="177" s="2" customFormat="1" ht="16.5" customHeight="1">
      <c r="A177" s="37"/>
      <c r="B177" s="38"/>
      <c r="C177" s="232" t="s">
        <v>227</v>
      </c>
      <c r="D177" s="232" t="s">
        <v>131</v>
      </c>
      <c r="E177" s="233" t="s">
        <v>228</v>
      </c>
      <c r="F177" s="234" t="s">
        <v>229</v>
      </c>
      <c r="G177" s="235" t="s">
        <v>125</v>
      </c>
      <c r="H177" s="236">
        <v>6</v>
      </c>
      <c r="I177" s="237"/>
      <c r="J177" s="238">
        <f>ROUND(I177*H177,2)</f>
        <v>0</v>
      </c>
      <c r="K177" s="234" t="s">
        <v>126</v>
      </c>
      <c r="L177" s="43"/>
      <c r="M177" s="239" t="s">
        <v>1</v>
      </c>
      <c r="N177" s="240" t="s">
        <v>43</v>
      </c>
      <c r="O177" s="90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5" t="s">
        <v>128</v>
      </c>
      <c r="AT177" s="225" t="s">
        <v>131</v>
      </c>
      <c r="AU177" s="225" t="s">
        <v>88</v>
      </c>
      <c r="AY177" s="16" t="s">
        <v>119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6" t="s">
        <v>86</v>
      </c>
      <c r="BK177" s="226">
        <f>ROUND(I177*H177,2)</f>
        <v>0</v>
      </c>
      <c r="BL177" s="16" t="s">
        <v>128</v>
      </c>
      <c r="BM177" s="225" t="s">
        <v>230</v>
      </c>
    </row>
    <row r="178" s="2" customFormat="1">
      <c r="A178" s="37"/>
      <c r="B178" s="38"/>
      <c r="C178" s="39"/>
      <c r="D178" s="227" t="s">
        <v>130</v>
      </c>
      <c r="E178" s="39"/>
      <c r="F178" s="228" t="s">
        <v>229</v>
      </c>
      <c r="G178" s="39"/>
      <c r="H178" s="39"/>
      <c r="I178" s="229"/>
      <c r="J178" s="39"/>
      <c r="K178" s="39"/>
      <c r="L178" s="43"/>
      <c r="M178" s="230"/>
      <c r="N178" s="231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130</v>
      </c>
      <c r="AU178" s="16" t="s">
        <v>88</v>
      </c>
    </row>
    <row r="179" s="2" customFormat="1" ht="16.5" customHeight="1">
      <c r="A179" s="37"/>
      <c r="B179" s="38"/>
      <c r="C179" s="213" t="s">
        <v>231</v>
      </c>
      <c r="D179" s="213" t="s">
        <v>122</v>
      </c>
      <c r="E179" s="214" t="s">
        <v>232</v>
      </c>
      <c r="F179" s="215" t="s">
        <v>233</v>
      </c>
      <c r="G179" s="216" t="s">
        <v>125</v>
      </c>
      <c r="H179" s="217">
        <v>3</v>
      </c>
      <c r="I179" s="218"/>
      <c r="J179" s="219">
        <f>ROUND(I179*H179,2)</f>
        <v>0</v>
      </c>
      <c r="K179" s="215" t="s">
        <v>126</v>
      </c>
      <c r="L179" s="220"/>
      <c r="M179" s="221" t="s">
        <v>1</v>
      </c>
      <c r="N179" s="222" t="s">
        <v>43</v>
      </c>
      <c r="O179" s="90"/>
      <c r="P179" s="223">
        <f>O179*H179</f>
        <v>0</v>
      </c>
      <c r="Q179" s="223">
        <v>0.00014999999999999999</v>
      </c>
      <c r="R179" s="223">
        <f>Q179*H179</f>
        <v>0.00044999999999999999</v>
      </c>
      <c r="S179" s="223">
        <v>0</v>
      </c>
      <c r="T179" s="22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5" t="s">
        <v>127</v>
      </c>
      <c r="AT179" s="225" t="s">
        <v>122</v>
      </c>
      <c r="AU179" s="225" t="s">
        <v>88</v>
      </c>
      <c r="AY179" s="16" t="s">
        <v>119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6" t="s">
        <v>86</v>
      </c>
      <c r="BK179" s="226">
        <f>ROUND(I179*H179,2)</f>
        <v>0</v>
      </c>
      <c r="BL179" s="16" t="s">
        <v>128</v>
      </c>
      <c r="BM179" s="225" t="s">
        <v>234</v>
      </c>
    </row>
    <row r="180" s="2" customFormat="1">
      <c r="A180" s="37"/>
      <c r="B180" s="38"/>
      <c r="C180" s="39"/>
      <c r="D180" s="227" t="s">
        <v>130</v>
      </c>
      <c r="E180" s="39"/>
      <c r="F180" s="228" t="s">
        <v>233</v>
      </c>
      <c r="G180" s="39"/>
      <c r="H180" s="39"/>
      <c r="I180" s="229"/>
      <c r="J180" s="39"/>
      <c r="K180" s="39"/>
      <c r="L180" s="43"/>
      <c r="M180" s="230"/>
      <c r="N180" s="231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130</v>
      </c>
      <c r="AU180" s="16" t="s">
        <v>88</v>
      </c>
    </row>
    <row r="181" s="2" customFormat="1" ht="16.5" customHeight="1">
      <c r="A181" s="37"/>
      <c r="B181" s="38"/>
      <c r="C181" s="232" t="s">
        <v>235</v>
      </c>
      <c r="D181" s="232" t="s">
        <v>131</v>
      </c>
      <c r="E181" s="233" t="s">
        <v>236</v>
      </c>
      <c r="F181" s="234" t="s">
        <v>237</v>
      </c>
      <c r="G181" s="235" t="s">
        <v>125</v>
      </c>
      <c r="H181" s="236">
        <v>3</v>
      </c>
      <c r="I181" s="237"/>
      <c r="J181" s="238">
        <f>ROUND(I181*H181,2)</f>
        <v>0</v>
      </c>
      <c r="K181" s="234" t="s">
        <v>126</v>
      </c>
      <c r="L181" s="43"/>
      <c r="M181" s="239" t="s">
        <v>1</v>
      </c>
      <c r="N181" s="240" t="s">
        <v>43</v>
      </c>
      <c r="O181" s="90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5" t="s">
        <v>128</v>
      </c>
      <c r="AT181" s="225" t="s">
        <v>131</v>
      </c>
      <c r="AU181" s="225" t="s">
        <v>88</v>
      </c>
      <c r="AY181" s="16" t="s">
        <v>119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6" t="s">
        <v>86</v>
      </c>
      <c r="BK181" s="226">
        <f>ROUND(I181*H181,2)</f>
        <v>0</v>
      </c>
      <c r="BL181" s="16" t="s">
        <v>128</v>
      </c>
      <c r="BM181" s="225" t="s">
        <v>238</v>
      </c>
    </row>
    <row r="182" s="2" customFormat="1">
      <c r="A182" s="37"/>
      <c r="B182" s="38"/>
      <c r="C182" s="39"/>
      <c r="D182" s="227" t="s">
        <v>130</v>
      </c>
      <c r="E182" s="39"/>
      <c r="F182" s="228" t="s">
        <v>237</v>
      </c>
      <c r="G182" s="39"/>
      <c r="H182" s="39"/>
      <c r="I182" s="229"/>
      <c r="J182" s="39"/>
      <c r="K182" s="39"/>
      <c r="L182" s="43"/>
      <c r="M182" s="230"/>
      <c r="N182" s="231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130</v>
      </c>
      <c r="AU182" s="16" t="s">
        <v>88</v>
      </c>
    </row>
    <row r="183" s="2" customFormat="1" ht="16.5" customHeight="1">
      <c r="A183" s="37"/>
      <c r="B183" s="38"/>
      <c r="C183" s="213" t="s">
        <v>239</v>
      </c>
      <c r="D183" s="213" t="s">
        <v>122</v>
      </c>
      <c r="E183" s="214" t="s">
        <v>240</v>
      </c>
      <c r="F183" s="215" t="s">
        <v>241</v>
      </c>
      <c r="G183" s="216" t="s">
        <v>125</v>
      </c>
      <c r="H183" s="217">
        <v>2</v>
      </c>
      <c r="I183" s="218"/>
      <c r="J183" s="219">
        <f>ROUND(I183*H183,2)</f>
        <v>0</v>
      </c>
      <c r="K183" s="215" t="s">
        <v>126</v>
      </c>
      <c r="L183" s="220"/>
      <c r="M183" s="221" t="s">
        <v>1</v>
      </c>
      <c r="N183" s="222" t="s">
        <v>43</v>
      </c>
      <c r="O183" s="90"/>
      <c r="P183" s="223">
        <f>O183*H183</f>
        <v>0</v>
      </c>
      <c r="Q183" s="223">
        <v>0.00040000000000000002</v>
      </c>
      <c r="R183" s="223">
        <f>Q183*H183</f>
        <v>0.00080000000000000004</v>
      </c>
      <c r="S183" s="223">
        <v>0</v>
      </c>
      <c r="T183" s="22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5" t="s">
        <v>127</v>
      </c>
      <c r="AT183" s="225" t="s">
        <v>122</v>
      </c>
      <c r="AU183" s="225" t="s">
        <v>88</v>
      </c>
      <c r="AY183" s="16" t="s">
        <v>119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6" t="s">
        <v>86</v>
      </c>
      <c r="BK183" s="226">
        <f>ROUND(I183*H183,2)</f>
        <v>0</v>
      </c>
      <c r="BL183" s="16" t="s">
        <v>128</v>
      </c>
      <c r="BM183" s="225" t="s">
        <v>242</v>
      </c>
    </row>
    <row r="184" s="2" customFormat="1">
      <c r="A184" s="37"/>
      <c r="B184" s="38"/>
      <c r="C184" s="39"/>
      <c r="D184" s="227" t="s">
        <v>130</v>
      </c>
      <c r="E184" s="39"/>
      <c r="F184" s="228" t="s">
        <v>241</v>
      </c>
      <c r="G184" s="39"/>
      <c r="H184" s="39"/>
      <c r="I184" s="229"/>
      <c r="J184" s="39"/>
      <c r="K184" s="39"/>
      <c r="L184" s="43"/>
      <c r="M184" s="230"/>
      <c r="N184" s="231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130</v>
      </c>
      <c r="AU184" s="16" t="s">
        <v>88</v>
      </c>
    </row>
    <row r="185" s="2" customFormat="1" ht="21.75" customHeight="1">
      <c r="A185" s="37"/>
      <c r="B185" s="38"/>
      <c r="C185" s="232" t="s">
        <v>243</v>
      </c>
      <c r="D185" s="232" t="s">
        <v>131</v>
      </c>
      <c r="E185" s="233" t="s">
        <v>244</v>
      </c>
      <c r="F185" s="234" t="s">
        <v>245</v>
      </c>
      <c r="G185" s="235" t="s">
        <v>125</v>
      </c>
      <c r="H185" s="236">
        <v>2</v>
      </c>
      <c r="I185" s="237"/>
      <c r="J185" s="238">
        <f>ROUND(I185*H185,2)</f>
        <v>0</v>
      </c>
      <c r="K185" s="234" t="s">
        <v>126</v>
      </c>
      <c r="L185" s="43"/>
      <c r="M185" s="239" t="s">
        <v>1</v>
      </c>
      <c r="N185" s="240" t="s">
        <v>43</v>
      </c>
      <c r="O185" s="90"/>
      <c r="P185" s="223">
        <f>O185*H185</f>
        <v>0</v>
      </c>
      <c r="Q185" s="223">
        <v>0</v>
      </c>
      <c r="R185" s="223">
        <f>Q185*H185</f>
        <v>0</v>
      </c>
      <c r="S185" s="223">
        <v>0</v>
      </c>
      <c r="T185" s="22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5" t="s">
        <v>128</v>
      </c>
      <c r="AT185" s="225" t="s">
        <v>131</v>
      </c>
      <c r="AU185" s="225" t="s">
        <v>88</v>
      </c>
      <c r="AY185" s="16" t="s">
        <v>119</v>
      </c>
      <c r="BE185" s="226">
        <f>IF(N185="základní",J185,0)</f>
        <v>0</v>
      </c>
      <c r="BF185" s="226">
        <f>IF(N185="snížená",J185,0)</f>
        <v>0</v>
      </c>
      <c r="BG185" s="226">
        <f>IF(N185="zákl. přenesená",J185,0)</f>
        <v>0</v>
      </c>
      <c r="BH185" s="226">
        <f>IF(N185="sníž. přenesená",J185,0)</f>
        <v>0</v>
      </c>
      <c r="BI185" s="226">
        <f>IF(N185="nulová",J185,0)</f>
        <v>0</v>
      </c>
      <c r="BJ185" s="16" t="s">
        <v>86</v>
      </c>
      <c r="BK185" s="226">
        <f>ROUND(I185*H185,2)</f>
        <v>0</v>
      </c>
      <c r="BL185" s="16" t="s">
        <v>128</v>
      </c>
      <c r="BM185" s="225" t="s">
        <v>246</v>
      </c>
    </row>
    <row r="186" s="2" customFormat="1">
      <c r="A186" s="37"/>
      <c r="B186" s="38"/>
      <c r="C186" s="39"/>
      <c r="D186" s="227" t="s">
        <v>130</v>
      </c>
      <c r="E186" s="39"/>
      <c r="F186" s="228" t="s">
        <v>245</v>
      </c>
      <c r="G186" s="39"/>
      <c r="H186" s="39"/>
      <c r="I186" s="229"/>
      <c r="J186" s="39"/>
      <c r="K186" s="39"/>
      <c r="L186" s="43"/>
      <c r="M186" s="230"/>
      <c r="N186" s="231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130</v>
      </c>
      <c r="AU186" s="16" t="s">
        <v>88</v>
      </c>
    </row>
    <row r="187" s="2" customFormat="1" ht="16.5" customHeight="1">
      <c r="A187" s="37"/>
      <c r="B187" s="38"/>
      <c r="C187" s="232" t="s">
        <v>247</v>
      </c>
      <c r="D187" s="232" t="s">
        <v>131</v>
      </c>
      <c r="E187" s="233" t="s">
        <v>248</v>
      </c>
      <c r="F187" s="234" t="s">
        <v>249</v>
      </c>
      <c r="G187" s="235" t="s">
        <v>250</v>
      </c>
      <c r="H187" s="236">
        <v>1</v>
      </c>
      <c r="I187" s="237"/>
      <c r="J187" s="238">
        <f>ROUND(I187*H187,2)</f>
        <v>0</v>
      </c>
      <c r="K187" s="234" t="s">
        <v>1</v>
      </c>
      <c r="L187" s="43"/>
      <c r="M187" s="239" t="s">
        <v>1</v>
      </c>
      <c r="N187" s="240" t="s">
        <v>43</v>
      </c>
      <c r="O187" s="90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5" t="s">
        <v>128</v>
      </c>
      <c r="AT187" s="225" t="s">
        <v>131</v>
      </c>
      <c r="AU187" s="225" t="s">
        <v>88</v>
      </c>
      <c r="AY187" s="16" t="s">
        <v>119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6" t="s">
        <v>86</v>
      </c>
      <c r="BK187" s="226">
        <f>ROUND(I187*H187,2)</f>
        <v>0</v>
      </c>
      <c r="BL187" s="16" t="s">
        <v>128</v>
      </c>
      <c r="BM187" s="225" t="s">
        <v>251</v>
      </c>
    </row>
    <row r="188" s="2" customFormat="1">
      <c r="A188" s="37"/>
      <c r="B188" s="38"/>
      <c r="C188" s="39"/>
      <c r="D188" s="227" t="s">
        <v>130</v>
      </c>
      <c r="E188" s="39"/>
      <c r="F188" s="228" t="s">
        <v>249</v>
      </c>
      <c r="G188" s="39"/>
      <c r="H188" s="39"/>
      <c r="I188" s="229"/>
      <c r="J188" s="39"/>
      <c r="K188" s="39"/>
      <c r="L188" s="43"/>
      <c r="M188" s="230"/>
      <c r="N188" s="231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130</v>
      </c>
      <c r="AU188" s="16" t="s">
        <v>88</v>
      </c>
    </row>
    <row r="189" s="2" customFormat="1" ht="16.5" customHeight="1">
      <c r="A189" s="37"/>
      <c r="B189" s="38"/>
      <c r="C189" s="213" t="s">
        <v>127</v>
      </c>
      <c r="D189" s="213" t="s">
        <v>122</v>
      </c>
      <c r="E189" s="214" t="s">
        <v>252</v>
      </c>
      <c r="F189" s="215" t="s">
        <v>253</v>
      </c>
      <c r="G189" s="216" t="s">
        <v>154</v>
      </c>
      <c r="H189" s="217">
        <v>1</v>
      </c>
      <c r="I189" s="218"/>
      <c r="J189" s="219">
        <f>ROUND(I189*H189,2)</f>
        <v>0</v>
      </c>
      <c r="K189" s="215" t="s">
        <v>1</v>
      </c>
      <c r="L189" s="220"/>
      <c r="M189" s="221" t="s">
        <v>1</v>
      </c>
      <c r="N189" s="222" t="s">
        <v>43</v>
      </c>
      <c r="O189" s="90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5" t="s">
        <v>88</v>
      </c>
      <c r="AT189" s="225" t="s">
        <v>122</v>
      </c>
      <c r="AU189" s="225" t="s">
        <v>88</v>
      </c>
      <c r="AY189" s="16" t="s">
        <v>119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6" t="s">
        <v>86</v>
      </c>
      <c r="BK189" s="226">
        <f>ROUND(I189*H189,2)</f>
        <v>0</v>
      </c>
      <c r="BL189" s="16" t="s">
        <v>86</v>
      </c>
      <c r="BM189" s="225" t="s">
        <v>254</v>
      </c>
    </row>
    <row r="190" s="2" customFormat="1">
      <c r="A190" s="37"/>
      <c r="B190" s="38"/>
      <c r="C190" s="39"/>
      <c r="D190" s="227" t="s">
        <v>130</v>
      </c>
      <c r="E190" s="39"/>
      <c r="F190" s="228" t="s">
        <v>253</v>
      </c>
      <c r="G190" s="39"/>
      <c r="H190" s="39"/>
      <c r="I190" s="229"/>
      <c r="J190" s="39"/>
      <c r="K190" s="39"/>
      <c r="L190" s="43"/>
      <c r="M190" s="230"/>
      <c r="N190" s="231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130</v>
      </c>
      <c r="AU190" s="16" t="s">
        <v>88</v>
      </c>
    </row>
    <row r="191" s="2" customFormat="1" ht="16.5" customHeight="1">
      <c r="A191" s="37"/>
      <c r="B191" s="38"/>
      <c r="C191" s="232" t="s">
        <v>255</v>
      </c>
      <c r="D191" s="232" t="s">
        <v>131</v>
      </c>
      <c r="E191" s="233" t="s">
        <v>256</v>
      </c>
      <c r="F191" s="234" t="s">
        <v>257</v>
      </c>
      <c r="G191" s="235" t="s">
        <v>125</v>
      </c>
      <c r="H191" s="236">
        <v>1</v>
      </c>
      <c r="I191" s="237"/>
      <c r="J191" s="238">
        <f>ROUND(I191*H191,2)</f>
        <v>0</v>
      </c>
      <c r="K191" s="234" t="s">
        <v>126</v>
      </c>
      <c r="L191" s="43"/>
      <c r="M191" s="239" t="s">
        <v>1</v>
      </c>
      <c r="N191" s="240" t="s">
        <v>43</v>
      </c>
      <c r="O191" s="90"/>
      <c r="P191" s="223">
        <f>O191*H191</f>
        <v>0</v>
      </c>
      <c r="Q191" s="223">
        <v>0</v>
      </c>
      <c r="R191" s="223">
        <f>Q191*H191</f>
        <v>0</v>
      </c>
      <c r="S191" s="223">
        <v>0</v>
      </c>
      <c r="T191" s="22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5" t="s">
        <v>86</v>
      </c>
      <c r="AT191" s="225" t="s">
        <v>131</v>
      </c>
      <c r="AU191" s="225" t="s">
        <v>88</v>
      </c>
      <c r="AY191" s="16" t="s">
        <v>119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6" t="s">
        <v>86</v>
      </c>
      <c r="BK191" s="226">
        <f>ROUND(I191*H191,2)</f>
        <v>0</v>
      </c>
      <c r="BL191" s="16" t="s">
        <v>86</v>
      </c>
      <c r="BM191" s="225" t="s">
        <v>258</v>
      </c>
    </row>
    <row r="192" s="2" customFormat="1">
      <c r="A192" s="37"/>
      <c r="B192" s="38"/>
      <c r="C192" s="39"/>
      <c r="D192" s="227" t="s">
        <v>130</v>
      </c>
      <c r="E192" s="39"/>
      <c r="F192" s="228" t="s">
        <v>257</v>
      </c>
      <c r="G192" s="39"/>
      <c r="H192" s="39"/>
      <c r="I192" s="229"/>
      <c r="J192" s="39"/>
      <c r="K192" s="39"/>
      <c r="L192" s="43"/>
      <c r="M192" s="230"/>
      <c r="N192" s="231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130</v>
      </c>
      <c r="AU192" s="16" t="s">
        <v>88</v>
      </c>
    </row>
    <row r="193" s="2" customFormat="1" ht="16.5" customHeight="1">
      <c r="A193" s="37"/>
      <c r="B193" s="38"/>
      <c r="C193" s="213" t="s">
        <v>259</v>
      </c>
      <c r="D193" s="213" t="s">
        <v>122</v>
      </c>
      <c r="E193" s="214" t="s">
        <v>260</v>
      </c>
      <c r="F193" s="215" t="s">
        <v>261</v>
      </c>
      <c r="G193" s="216" t="s">
        <v>125</v>
      </c>
      <c r="H193" s="217">
        <v>14</v>
      </c>
      <c r="I193" s="218"/>
      <c r="J193" s="219">
        <f>ROUND(I193*H193,2)</f>
        <v>0</v>
      </c>
      <c r="K193" s="215" t="s">
        <v>262</v>
      </c>
      <c r="L193" s="220"/>
      <c r="M193" s="221" t="s">
        <v>1</v>
      </c>
      <c r="N193" s="222" t="s">
        <v>43</v>
      </c>
      <c r="O193" s="90"/>
      <c r="P193" s="223">
        <f>O193*H193</f>
        <v>0</v>
      </c>
      <c r="Q193" s="223">
        <v>0.00020000000000000001</v>
      </c>
      <c r="R193" s="223">
        <f>Q193*H193</f>
        <v>0.0028</v>
      </c>
      <c r="S193" s="223">
        <v>0</v>
      </c>
      <c r="T193" s="22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5" t="s">
        <v>127</v>
      </c>
      <c r="AT193" s="225" t="s">
        <v>122</v>
      </c>
      <c r="AU193" s="225" t="s">
        <v>88</v>
      </c>
      <c r="AY193" s="16" t="s">
        <v>119</v>
      </c>
      <c r="BE193" s="226">
        <f>IF(N193="základní",J193,0)</f>
        <v>0</v>
      </c>
      <c r="BF193" s="226">
        <f>IF(N193="snížená",J193,0)</f>
        <v>0</v>
      </c>
      <c r="BG193" s="226">
        <f>IF(N193="zákl. přenesená",J193,0)</f>
        <v>0</v>
      </c>
      <c r="BH193" s="226">
        <f>IF(N193="sníž. přenesená",J193,0)</f>
        <v>0</v>
      </c>
      <c r="BI193" s="226">
        <f>IF(N193="nulová",J193,0)</f>
        <v>0</v>
      </c>
      <c r="BJ193" s="16" t="s">
        <v>86</v>
      </c>
      <c r="BK193" s="226">
        <f>ROUND(I193*H193,2)</f>
        <v>0</v>
      </c>
      <c r="BL193" s="16" t="s">
        <v>128</v>
      </c>
      <c r="BM193" s="225" t="s">
        <v>263</v>
      </c>
    </row>
    <row r="194" s="2" customFormat="1">
      <c r="A194" s="37"/>
      <c r="B194" s="38"/>
      <c r="C194" s="39"/>
      <c r="D194" s="227" t="s">
        <v>130</v>
      </c>
      <c r="E194" s="39"/>
      <c r="F194" s="228" t="s">
        <v>261</v>
      </c>
      <c r="G194" s="39"/>
      <c r="H194" s="39"/>
      <c r="I194" s="229"/>
      <c r="J194" s="39"/>
      <c r="K194" s="39"/>
      <c r="L194" s="43"/>
      <c r="M194" s="230"/>
      <c r="N194" s="231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130</v>
      </c>
      <c r="AU194" s="16" t="s">
        <v>88</v>
      </c>
    </row>
    <row r="195" s="2" customFormat="1" ht="16.5" customHeight="1">
      <c r="A195" s="37"/>
      <c r="B195" s="38"/>
      <c r="C195" s="213" t="s">
        <v>264</v>
      </c>
      <c r="D195" s="213" t="s">
        <v>122</v>
      </c>
      <c r="E195" s="214" t="s">
        <v>265</v>
      </c>
      <c r="F195" s="215" t="s">
        <v>266</v>
      </c>
      <c r="G195" s="216" t="s">
        <v>125</v>
      </c>
      <c r="H195" s="217">
        <v>1</v>
      </c>
      <c r="I195" s="218"/>
      <c r="J195" s="219">
        <f>ROUND(I195*H195,2)</f>
        <v>0</v>
      </c>
      <c r="K195" s="215" t="s">
        <v>126</v>
      </c>
      <c r="L195" s="220"/>
      <c r="M195" s="221" t="s">
        <v>1</v>
      </c>
      <c r="N195" s="222" t="s">
        <v>43</v>
      </c>
      <c r="O195" s="90"/>
      <c r="P195" s="223">
        <f>O195*H195</f>
        <v>0</v>
      </c>
      <c r="Q195" s="223">
        <v>0.00020000000000000001</v>
      </c>
      <c r="R195" s="223">
        <f>Q195*H195</f>
        <v>0.00020000000000000001</v>
      </c>
      <c r="S195" s="223">
        <v>0</v>
      </c>
      <c r="T195" s="22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5" t="s">
        <v>127</v>
      </c>
      <c r="AT195" s="225" t="s">
        <v>122</v>
      </c>
      <c r="AU195" s="225" t="s">
        <v>88</v>
      </c>
      <c r="AY195" s="16" t="s">
        <v>119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6" t="s">
        <v>86</v>
      </c>
      <c r="BK195" s="226">
        <f>ROUND(I195*H195,2)</f>
        <v>0</v>
      </c>
      <c r="BL195" s="16" t="s">
        <v>128</v>
      </c>
      <c r="BM195" s="225" t="s">
        <v>267</v>
      </c>
    </row>
    <row r="196" s="2" customFormat="1">
      <c r="A196" s="37"/>
      <c r="B196" s="38"/>
      <c r="C196" s="39"/>
      <c r="D196" s="227" t="s">
        <v>130</v>
      </c>
      <c r="E196" s="39"/>
      <c r="F196" s="228" t="s">
        <v>266</v>
      </c>
      <c r="G196" s="39"/>
      <c r="H196" s="39"/>
      <c r="I196" s="229"/>
      <c r="J196" s="39"/>
      <c r="K196" s="39"/>
      <c r="L196" s="43"/>
      <c r="M196" s="230"/>
      <c r="N196" s="231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130</v>
      </c>
      <c r="AU196" s="16" t="s">
        <v>88</v>
      </c>
    </row>
    <row r="197" s="2" customFormat="1" ht="16.5" customHeight="1">
      <c r="A197" s="37"/>
      <c r="B197" s="38"/>
      <c r="C197" s="232" t="s">
        <v>268</v>
      </c>
      <c r="D197" s="232" t="s">
        <v>131</v>
      </c>
      <c r="E197" s="233" t="s">
        <v>269</v>
      </c>
      <c r="F197" s="234" t="s">
        <v>270</v>
      </c>
      <c r="G197" s="235" t="s">
        <v>125</v>
      </c>
      <c r="H197" s="236">
        <v>15</v>
      </c>
      <c r="I197" s="237"/>
      <c r="J197" s="238">
        <f>ROUND(I197*H197,2)</f>
        <v>0</v>
      </c>
      <c r="K197" s="234" t="s">
        <v>126</v>
      </c>
      <c r="L197" s="43"/>
      <c r="M197" s="239" t="s">
        <v>1</v>
      </c>
      <c r="N197" s="240" t="s">
        <v>43</v>
      </c>
      <c r="O197" s="90"/>
      <c r="P197" s="223">
        <f>O197*H197</f>
        <v>0</v>
      </c>
      <c r="Q197" s="223">
        <v>0</v>
      </c>
      <c r="R197" s="223">
        <f>Q197*H197</f>
        <v>0</v>
      </c>
      <c r="S197" s="223">
        <v>0</v>
      </c>
      <c r="T197" s="22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5" t="s">
        <v>128</v>
      </c>
      <c r="AT197" s="225" t="s">
        <v>131</v>
      </c>
      <c r="AU197" s="225" t="s">
        <v>88</v>
      </c>
      <c r="AY197" s="16" t="s">
        <v>119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6" t="s">
        <v>86</v>
      </c>
      <c r="BK197" s="226">
        <f>ROUND(I197*H197,2)</f>
        <v>0</v>
      </c>
      <c r="BL197" s="16" t="s">
        <v>128</v>
      </c>
      <c r="BM197" s="225" t="s">
        <v>271</v>
      </c>
    </row>
    <row r="198" s="2" customFormat="1">
      <c r="A198" s="37"/>
      <c r="B198" s="38"/>
      <c r="C198" s="39"/>
      <c r="D198" s="227" t="s">
        <v>130</v>
      </c>
      <c r="E198" s="39"/>
      <c r="F198" s="228" t="s">
        <v>270</v>
      </c>
      <c r="G198" s="39"/>
      <c r="H198" s="39"/>
      <c r="I198" s="229"/>
      <c r="J198" s="39"/>
      <c r="K198" s="39"/>
      <c r="L198" s="43"/>
      <c r="M198" s="230"/>
      <c r="N198" s="231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130</v>
      </c>
      <c r="AU198" s="16" t="s">
        <v>88</v>
      </c>
    </row>
    <row r="199" s="2" customFormat="1" ht="21.75" customHeight="1">
      <c r="A199" s="37"/>
      <c r="B199" s="38"/>
      <c r="C199" s="232" t="s">
        <v>272</v>
      </c>
      <c r="D199" s="232" t="s">
        <v>131</v>
      </c>
      <c r="E199" s="233" t="s">
        <v>273</v>
      </c>
      <c r="F199" s="234" t="s">
        <v>274</v>
      </c>
      <c r="G199" s="235" t="s">
        <v>125</v>
      </c>
      <c r="H199" s="236">
        <v>1</v>
      </c>
      <c r="I199" s="237"/>
      <c r="J199" s="238">
        <f>ROUND(I199*H199,2)</f>
        <v>0</v>
      </c>
      <c r="K199" s="234" t="s">
        <v>126</v>
      </c>
      <c r="L199" s="43"/>
      <c r="M199" s="239" t="s">
        <v>1</v>
      </c>
      <c r="N199" s="240" t="s">
        <v>43</v>
      </c>
      <c r="O199" s="90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5" t="s">
        <v>128</v>
      </c>
      <c r="AT199" s="225" t="s">
        <v>131</v>
      </c>
      <c r="AU199" s="225" t="s">
        <v>88</v>
      </c>
      <c r="AY199" s="16" t="s">
        <v>119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6" t="s">
        <v>86</v>
      </c>
      <c r="BK199" s="226">
        <f>ROUND(I199*H199,2)</f>
        <v>0</v>
      </c>
      <c r="BL199" s="16" t="s">
        <v>128</v>
      </c>
      <c r="BM199" s="225" t="s">
        <v>275</v>
      </c>
    </row>
    <row r="200" s="2" customFormat="1">
      <c r="A200" s="37"/>
      <c r="B200" s="38"/>
      <c r="C200" s="39"/>
      <c r="D200" s="227" t="s">
        <v>130</v>
      </c>
      <c r="E200" s="39"/>
      <c r="F200" s="228" t="s">
        <v>274</v>
      </c>
      <c r="G200" s="39"/>
      <c r="H200" s="39"/>
      <c r="I200" s="229"/>
      <c r="J200" s="39"/>
      <c r="K200" s="39"/>
      <c r="L200" s="43"/>
      <c r="M200" s="230"/>
      <c r="N200" s="231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130</v>
      </c>
      <c r="AU200" s="16" t="s">
        <v>88</v>
      </c>
    </row>
    <row r="201" s="2" customFormat="1" ht="24.15" customHeight="1">
      <c r="A201" s="37"/>
      <c r="B201" s="38"/>
      <c r="C201" s="213" t="s">
        <v>276</v>
      </c>
      <c r="D201" s="213" t="s">
        <v>122</v>
      </c>
      <c r="E201" s="214" t="s">
        <v>277</v>
      </c>
      <c r="F201" s="215" t="s">
        <v>278</v>
      </c>
      <c r="G201" s="216" t="s">
        <v>125</v>
      </c>
      <c r="H201" s="217">
        <v>9</v>
      </c>
      <c r="I201" s="218"/>
      <c r="J201" s="219">
        <f>ROUND(I201*H201,2)</f>
        <v>0</v>
      </c>
      <c r="K201" s="215" t="s">
        <v>126</v>
      </c>
      <c r="L201" s="220"/>
      <c r="M201" s="221" t="s">
        <v>1</v>
      </c>
      <c r="N201" s="222" t="s">
        <v>43</v>
      </c>
      <c r="O201" s="90"/>
      <c r="P201" s="223">
        <f>O201*H201</f>
        <v>0</v>
      </c>
      <c r="Q201" s="223">
        <v>0.00010000000000000001</v>
      </c>
      <c r="R201" s="223">
        <f>Q201*H201</f>
        <v>0.00090000000000000008</v>
      </c>
      <c r="S201" s="223">
        <v>0</v>
      </c>
      <c r="T201" s="22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5" t="s">
        <v>127</v>
      </c>
      <c r="AT201" s="225" t="s">
        <v>122</v>
      </c>
      <c r="AU201" s="225" t="s">
        <v>88</v>
      </c>
      <c r="AY201" s="16" t="s">
        <v>119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6" t="s">
        <v>86</v>
      </c>
      <c r="BK201" s="226">
        <f>ROUND(I201*H201,2)</f>
        <v>0</v>
      </c>
      <c r="BL201" s="16" t="s">
        <v>128</v>
      </c>
      <c r="BM201" s="225" t="s">
        <v>279</v>
      </c>
    </row>
    <row r="202" s="2" customFormat="1">
      <c r="A202" s="37"/>
      <c r="B202" s="38"/>
      <c r="C202" s="39"/>
      <c r="D202" s="227" t="s">
        <v>130</v>
      </c>
      <c r="E202" s="39"/>
      <c r="F202" s="228" t="s">
        <v>278</v>
      </c>
      <c r="G202" s="39"/>
      <c r="H202" s="39"/>
      <c r="I202" s="229"/>
      <c r="J202" s="39"/>
      <c r="K202" s="39"/>
      <c r="L202" s="43"/>
      <c r="M202" s="230"/>
      <c r="N202" s="231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130</v>
      </c>
      <c r="AU202" s="16" t="s">
        <v>88</v>
      </c>
    </row>
    <row r="203" s="2" customFormat="1" ht="21.75" customHeight="1">
      <c r="A203" s="37"/>
      <c r="B203" s="38"/>
      <c r="C203" s="232" t="s">
        <v>280</v>
      </c>
      <c r="D203" s="232" t="s">
        <v>131</v>
      </c>
      <c r="E203" s="233" t="s">
        <v>281</v>
      </c>
      <c r="F203" s="234" t="s">
        <v>282</v>
      </c>
      <c r="G203" s="235" t="s">
        <v>125</v>
      </c>
      <c r="H203" s="236">
        <v>9</v>
      </c>
      <c r="I203" s="237"/>
      <c r="J203" s="238">
        <f>ROUND(I203*H203,2)</f>
        <v>0</v>
      </c>
      <c r="K203" s="234" t="s">
        <v>126</v>
      </c>
      <c r="L203" s="43"/>
      <c r="M203" s="239" t="s">
        <v>1</v>
      </c>
      <c r="N203" s="240" t="s">
        <v>43</v>
      </c>
      <c r="O203" s="90"/>
      <c r="P203" s="223">
        <f>O203*H203</f>
        <v>0</v>
      </c>
      <c r="Q203" s="223">
        <v>0</v>
      </c>
      <c r="R203" s="223">
        <f>Q203*H203</f>
        <v>0</v>
      </c>
      <c r="S203" s="223">
        <v>0</v>
      </c>
      <c r="T203" s="22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5" t="s">
        <v>128</v>
      </c>
      <c r="AT203" s="225" t="s">
        <v>131</v>
      </c>
      <c r="AU203" s="225" t="s">
        <v>88</v>
      </c>
      <c r="AY203" s="16" t="s">
        <v>119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6" t="s">
        <v>86</v>
      </c>
      <c r="BK203" s="226">
        <f>ROUND(I203*H203,2)</f>
        <v>0</v>
      </c>
      <c r="BL203" s="16" t="s">
        <v>128</v>
      </c>
      <c r="BM203" s="225" t="s">
        <v>283</v>
      </c>
    </row>
    <row r="204" s="2" customFormat="1">
      <c r="A204" s="37"/>
      <c r="B204" s="38"/>
      <c r="C204" s="39"/>
      <c r="D204" s="227" t="s">
        <v>130</v>
      </c>
      <c r="E204" s="39"/>
      <c r="F204" s="228" t="s">
        <v>282</v>
      </c>
      <c r="G204" s="39"/>
      <c r="H204" s="39"/>
      <c r="I204" s="229"/>
      <c r="J204" s="39"/>
      <c r="K204" s="39"/>
      <c r="L204" s="43"/>
      <c r="M204" s="230"/>
      <c r="N204" s="231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130</v>
      </c>
      <c r="AU204" s="16" t="s">
        <v>88</v>
      </c>
    </row>
    <row r="205" s="2" customFormat="1" ht="16.5" customHeight="1">
      <c r="A205" s="37"/>
      <c r="B205" s="38"/>
      <c r="C205" s="213" t="s">
        <v>284</v>
      </c>
      <c r="D205" s="213" t="s">
        <v>122</v>
      </c>
      <c r="E205" s="214" t="s">
        <v>285</v>
      </c>
      <c r="F205" s="215" t="s">
        <v>286</v>
      </c>
      <c r="G205" s="216" t="s">
        <v>125</v>
      </c>
      <c r="H205" s="217">
        <v>2</v>
      </c>
      <c r="I205" s="218"/>
      <c r="J205" s="219">
        <f>ROUND(I205*H205,2)</f>
        <v>0</v>
      </c>
      <c r="K205" s="215" t="s">
        <v>126</v>
      </c>
      <c r="L205" s="220"/>
      <c r="M205" s="221" t="s">
        <v>1</v>
      </c>
      <c r="N205" s="222" t="s">
        <v>43</v>
      </c>
      <c r="O205" s="90"/>
      <c r="P205" s="223">
        <f>O205*H205</f>
        <v>0</v>
      </c>
      <c r="Q205" s="223">
        <v>0.00010000000000000001</v>
      </c>
      <c r="R205" s="223">
        <f>Q205*H205</f>
        <v>0.00020000000000000001</v>
      </c>
      <c r="S205" s="223">
        <v>0</v>
      </c>
      <c r="T205" s="224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5" t="s">
        <v>127</v>
      </c>
      <c r="AT205" s="225" t="s">
        <v>122</v>
      </c>
      <c r="AU205" s="225" t="s">
        <v>88</v>
      </c>
      <c r="AY205" s="16" t="s">
        <v>119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6" t="s">
        <v>86</v>
      </c>
      <c r="BK205" s="226">
        <f>ROUND(I205*H205,2)</f>
        <v>0</v>
      </c>
      <c r="BL205" s="16" t="s">
        <v>128</v>
      </c>
      <c r="BM205" s="225" t="s">
        <v>287</v>
      </c>
    </row>
    <row r="206" s="2" customFormat="1">
      <c r="A206" s="37"/>
      <c r="B206" s="38"/>
      <c r="C206" s="39"/>
      <c r="D206" s="227" t="s">
        <v>130</v>
      </c>
      <c r="E206" s="39"/>
      <c r="F206" s="228" t="s">
        <v>286</v>
      </c>
      <c r="G206" s="39"/>
      <c r="H206" s="39"/>
      <c r="I206" s="229"/>
      <c r="J206" s="39"/>
      <c r="K206" s="39"/>
      <c r="L206" s="43"/>
      <c r="M206" s="230"/>
      <c r="N206" s="231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130</v>
      </c>
      <c r="AU206" s="16" t="s">
        <v>88</v>
      </c>
    </row>
    <row r="207" s="2" customFormat="1" ht="16.5" customHeight="1">
      <c r="A207" s="37"/>
      <c r="B207" s="38"/>
      <c r="C207" s="213" t="s">
        <v>288</v>
      </c>
      <c r="D207" s="213" t="s">
        <v>122</v>
      </c>
      <c r="E207" s="214" t="s">
        <v>289</v>
      </c>
      <c r="F207" s="215" t="s">
        <v>290</v>
      </c>
      <c r="G207" s="216" t="s">
        <v>154</v>
      </c>
      <c r="H207" s="217">
        <v>2</v>
      </c>
      <c r="I207" s="218"/>
      <c r="J207" s="219">
        <f>ROUND(I207*H207,2)</f>
        <v>0</v>
      </c>
      <c r="K207" s="215" t="s">
        <v>1</v>
      </c>
      <c r="L207" s="220"/>
      <c r="M207" s="221" t="s">
        <v>1</v>
      </c>
      <c r="N207" s="222" t="s">
        <v>43</v>
      </c>
      <c r="O207" s="90"/>
      <c r="P207" s="223">
        <f>O207*H207</f>
        <v>0</v>
      </c>
      <c r="Q207" s="223">
        <v>0</v>
      </c>
      <c r="R207" s="223">
        <f>Q207*H207</f>
        <v>0</v>
      </c>
      <c r="S207" s="223">
        <v>0</v>
      </c>
      <c r="T207" s="22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5" t="s">
        <v>88</v>
      </c>
      <c r="AT207" s="225" t="s">
        <v>122</v>
      </c>
      <c r="AU207" s="225" t="s">
        <v>88</v>
      </c>
      <c r="AY207" s="16" t="s">
        <v>119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6" t="s">
        <v>86</v>
      </c>
      <c r="BK207" s="226">
        <f>ROUND(I207*H207,2)</f>
        <v>0</v>
      </c>
      <c r="BL207" s="16" t="s">
        <v>86</v>
      </c>
      <c r="BM207" s="225" t="s">
        <v>291</v>
      </c>
    </row>
    <row r="208" s="2" customFormat="1">
      <c r="A208" s="37"/>
      <c r="B208" s="38"/>
      <c r="C208" s="39"/>
      <c r="D208" s="227" t="s">
        <v>130</v>
      </c>
      <c r="E208" s="39"/>
      <c r="F208" s="228" t="s">
        <v>290</v>
      </c>
      <c r="G208" s="39"/>
      <c r="H208" s="39"/>
      <c r="I208" s="229"/>
      <c r="J208" s="39"/>
      <c r="K208" s="39"/>
      <c r="L208" s="43"/>
      <c r="M208" s="230"/>
      <c r="N208" s="231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130</v>
      </c>
      <c r="AU208" s="16" t="s">
        <v>88</v>
      </c>
    </row>
    <row r="209" s="2" customFormat="1" ht="16.5" customHeight="1">
      <c r="A209" s="37"/>
      <c r="B209" s="38"/>
      <c r="C209" s="213" t="s">
        <v>292</v>
      </c>
      <c r="D209" s="213" t="s">
        <v>122</v>
      </c>
      <c r="E209" s="214" t="s">
        <v>293</v>
      </c>
      <c r="F209" s="215" t="s">
        <v>294</v>
      </c>
      <c r="G209" s="216" t="s">
        <v>125</v>
      </c>
      <c r="H209" s="217">
        <v>90</v>
      </c>
      <c r="I209" s="218"/>
      <c r="J209" s="219">
        <f>ROUND(I209*H209,2)</f>
        <v>0</v>
      </c>
      <c r="K209" s="215" t="s">
        <v>1</v>
      </c>
      <c r="L209" s="220"/>
      <c r="M209" s="221" t="s">
        <v>1</v>
      </c>
      <c r="N209" s="222" t="s">
        <v>43</v>
      </c>
      <c r="O209" s="90"/>
      <c r="P209" s="223">
        <f>O209*H209</f>
        <v>0</v>
      </c>
      <c r="Q209" s="223">
        <v>0.00010000000000000001</v>
      </c>
      <c r="R209" s="223">
        <f>Q209*H209</f>
        <v>0.0090000000000000011</v>
      </c>
      <c r="S209" s="223">
        <v>0</v>
      </c>
      <c r="T209" s="22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5" t="s">
        <v>127</v>
      </c>
      <c r="AT209" s="225" t="s">
        <v>122</v>
      </c>
      <c r="AU209" s="225" t="s">
        <v>88</v>
      </c>
      <c r="AY209" s="16" t="s">
        <v>119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6" t="s">
        <v>86</v>
      </c>
      <c r="BK209" s="226">
        <f>ROUND(I209*H209,2)</f>
        <v>0</v>
      </c>
      <c r="BL209" s="16" t="s">
        <v>128</v>
      </c>
      <c r="BM209" s="225" t="s">
        <v>295</v>
      </c>
    </row>
    <row r="210" s="2" customFormat="1">
      <c r="A210" s="37"/>
      <c r="B210" s="38"/>
      <c r="C210" s="39"/>
      <c r="D210" s="227" t="s">
        <v>130</v>
      </c>
      <c r="E210" s="39"/>
      <c r="F210" s="228" t="s">
        <v>294</v>
      </c>
      <c r="G210" s="39"/>
      <c r="H210" s="39"/>
      <c r="I210" s="229"/>
      <c r="J210" s="39"/>
      <c r="K210" s="39"/>
      <c r="L210" s="43"/>
      <c r="M210" s="230"/>
      <c r="N210" s="231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130</v>
      </c>
      <c r="AU210" s="16" t="s">
        <v>88</v>
      </c>
    </row>
    <row r="211" s="2" customFormat="1" ht="24.15" customHeight="1">
      <c r="A211" s="37"/>
      <c r="B211" s="38"/>
      <c r="C211" s="213" t="s">
        <v>296</v>
      </c>
      <c r="D211" s="213" t="s">
        <v>122</v>
      </c>
      <c r="E211" s="214" t="s">
        <v>297</v>
      </c>
      <c r="F211" s="215" t="s">
        <v>298</v>
      </c>
      <c r="G211" s="216" t="s">
        <v>125</v>
      </c>
      <c r="H211" s="217">
        <v>1</v>
      </c>
      <c r="I211" s="218"/>
      <c r="J211" s="219">
        <f>ROUND(I211*H211,2)</f>
        <v>0</v>
      </c>
      <c r="K211" s="215" t="s">
        <v>1</v>
      </c>
      <c r="L211" s="220"/>
      <c r="M211" s="221" t="s">
        <v>1</v>
      </c>
      <c r="N211" s="222" t="s">
        <v>43</v>
      </c>
      <c r="O211" s="90"/>
      <c r="P211" s="223">
        <f>O211*H211</f>
        <v>0</v>
      </c>
      <c r="Q211" s="223">
        <v>0.00010000000000000001</v>
      </c>
      <c r="R211" s="223">
        <f>Q211*H211</f>
        <v>0.00010000000000000001</v>
      </c>
      <c r="S211" s="223">
        <v>0</v>
      </c>
      <c r="T211" s="22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5" t="s">
        <v>127</v>
      </c>
      <c r="AT211" s="225" t="s">
        <v>122</v>
      </c>
      <c r="AU211" s="225" t="s">
        <v>88</v>
      </c>
      <c r="AY211" s="16" t="s">
        <v>119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6" t="s">
        <v>86</v>
      </c>
      <c r="BK211" s="226">
        <f>ROUND(I211*H211,2)</f>
        <v>0</v>
      </c>
      <c r="BL211" s="16" t="s">
        <v>128</v>
      </c>
      <c r="BM211" s="225" t="s">
        <v>299</v>
      </c>
    </row>
    <row r="212" s="2" customFormat="1">
      <c r="A212" s="37"/>
      <c r="B212" s="38"/>
      <c r="C212" s="39"/>
      <c r="D212" s="227" t="s">
        <v>130</v>
      </c>
      <c r="E212" s="39"/>
      <c r="F212" s="228" t="s">
        <v>298</v>
      </c>
      <c r="G212" s="39"/>
      <c r="H212" s="39"/>
      <c r="I212" s="229"/>
      <c r="J212" s="39"/>
      <c r="K212" s="39"/>
      <c r="L212" s="43"/>
      <c r="M212" s="230"/>
      <c r="N212" s="231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130</v>
      </c>
      <c r="AU212" s="16" t="s">
        <v>88</v>
      </c>
    </row>
    <row r="213" s="2" customFormat="1" ht="16.5" customHeight="1">
      <c r="A213" s="37"/>
      <c r="B213" s="38"/>
      <c r="C213" s="213" t="s">
        <v>300</v>
      </c>
      <c r="D213" s="213" t="s">
        <v>122</v>
      </c>
      <c r="E213" s="214" t="s">
        <v>301</v>
      </c>
      <c r="F213" s="215" t="s">
        <v>302</v>
      </c>
      <c r="G213" s="216" t="s">
        <v>125</v>
      </c>
      <c r="H213" s="217">
        <v>91</v>
      </c>
      <c r="I213" s="218"/>
      <c r="J213" s="219">
        <f>ROUND(I213*H213,2)</f>
        <v>0</v>
      </c>
      <c r="K213" s="215" t="s">
        <v>126</v>
      </c>
      <c r="L213" s="220"/>
      <c r="M213" s="221" t="s">
        <v>1</v>
      </c>
      <c r="N213" s="222" t="s">
        <v>43</v>
      </c>
      <c r="O213" s="90"/>
      <c r="P213" s="223">
        <f>O213*H213</f>
        <v>0</v>
      </c>
      <c r="Q213" s="223">
        <v>0.00010000000000000001</v>
      </c>
      <c r="R213" s="223">
        <f>Q213*H213</f>
        <v>0.0091000000000000004</v>
      </c>
      <c r="S213" s="223">
        <v>0</v>
      </c>
      <c r="T213" s="22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5" t="s">
        <v>127</v>
      </c>
      <c r="AT213" s="225" t="s">
        <v>122</v>
      </c>
      <c r="AU213" s="225" t="s">
        <v>88</v>
      </c>
      <c r="AY213" s="16" t="s">
        <v>119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6" t="s">
        <v>86</v>
      </c>
      <c r="BK213" s="226">
        <f>ROUND(I213*H213,2)</f>
        <v>0</v>
      </c>
      <c r="BL213" s="16" t="s">
        <v>128</v>
      </c>
      <c r="BM213" s="225" t="s">
        <v>303</v>
      </c>
    </row>
    <row r="214" s="2" customFormat="1">
      <c r="A214" s="37"/>
      <c r="B214" s="38"/>
      <c r="C214" s="39"/>
      <c r="D214" s="227" t="s">
        <v>130</v>
      </c>
      <c r="E214" s="39"/>
      <c r="F214" s="228" t="s">
        <v>302</v>
      </c>
      <c r="G214" s="39"/>
      <c r="H214" s="39"/>
      <c r="I214" s="229"/>
      <c r="J214" s="39"/>
      <c r="K214" s="39"/>
      <c r="L214" s="43"/>
      <c r="M214" s="230"/>
      <c r="N214" s="231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130</v>
      </c>
      <c r="AU214" s="16" t="s">
        <v>88</v>
      </c>
    </row>
    <row r="215" s="2" customFormat="1" ht="16.5" customHeight="1">
      <c r="A215" s="37"/>
      <c r="B215" s="38"/>
      <c r="C215" s="232" t="s">
        <v>304</v>
      </c>
      <c r="D215" s="232" t="s">
        <v>131</v>
      </c>
      <c r="E215" s="233" t="s">
        <v>305</v>
      </c>
      <c r="F215" s="234" t="s">
        <v>306</v>
      </c>
      <c r="G215" s="235" t="s">
        <v>125</v>
      </c>
      <c r="H215" s="236">
        <v>93</v>
      </c>
      <c r="I215" s="237"/>
      <c r="J215" s="238">
        <f>ROUND(I215*H215,2)</f>
        <v>0</v>
      </c>
      <c r="K215" s="234" t="s">
        <v>126</v>
      </c>
      <c r="L215" s="43"/>
      <c r="M215" s="239" t="s">
        <v>1</v>
      </c>
      <c r="N215" s="240" t="s">
        <v>43</v>
      </c>
      <c r="O215" s="90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5" t="s">
        <v>128</v>
      </c>
      <c r="AT215" s="225" t="s">
        <v>131</v>
      </c>
      <c r="AU215" s="225" t="s">
        <v>88</v>
      </c>
      <c r="AY215" s="16" t="s">
        <v>119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6" t="s">
        <v>86</v>
      </c>
      <c r="BK215" s="226">
        <f>ROUND(I215*H215,2)</f>
        <v>0</v>
      </c>
      <c r="BL215" s="16" t="s">
        <v>128</v>
      </c>
      <c r="BM215" s="225" t="s">
        <v>307</v>
      </c>
    </row>
    <row r="216" s="2" customFormat="1">
      <c r="A216" s="37"/>
      <c r="B216" s="38"/>
      <c r="C216" s="39"/>
      <c r="D216" s="227" t="s">
        <v>130</v>
      </c>
      <c r="E216" s="39"/>
      <c r="F216" s="228" t="s">
        <v>306</v>
      </c>
      <c r="G216" s="39"/>
      <c r="H216" s="39"/>
      <c r="I216" s="229"/>
      <c r="J216" s="39"/>
      <c r="K216" s="39"/>
      <c r="L216" s="43"/>
      <c r="M216" s="230"/>
      <c r="N216" s="231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130</v>
      </c>
      <c r="AU216" s="16" t="s">
        <v>88</v>
      </c>
    </row>
    <row r="217" s="2" customFormat="1" ht="16.5" customHeight="1">
      <c r="A217" s="37"/>
      <c r="B217" s="38"/>
      <c r="C217" s="213" t="s">
        <v>308</v>
      </c>
      <c r="D217" s="213" t="s">
        <v>122</v>
      </c>
      <c r="E217" s="214" t="s">
        <v>309</v>
      </c>
      <c r="F217" s="215" t="s">
        <v>310</v>
      </c>
      <c r="G217" s="216" t="s">
        <v>125</v>
      </c>
      <c r="H217" s="217">
        <v>2</v>
      </c>
      <c r="I217" s="218"/>
      <c r="J217" s="219">
        <f>ROUND(I217*H217,2)</f>
        <v>0</v>
      </c>
      <c r="K217" s="215" t="s">
        <v>1</v>
      </c>
      <c r="L217" s="220"/>
      <c r="M217" s="221" t="s">
        <v>1</v>
      </c>
      <c r="N217" s="222" t="s">
        <v>43</v>
      </c>
      <c r="O217" s="90"/>
      <c r="P217" s="223">
        <f>O217*H217</f>
        <v>0</v>
      </c>
      <c r="Q217" s="223">
        <v>0.00010000000000000001</v>
      </c>
      <c r="R217" s="223">
        <f>Q217*H217</f>
        <v>0.00020000000000000001</v>
      </c>
      <c r="S217" s="223">
        <v>0</v>
      </c>
      <c r="T217" s="22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5" t="s">
        <v>127</v>
      </c>
      <c r="AT217" s="225" t="s">
        <v>122</v>
      </c>
      <c r="AU217" s="225" t="s">
        <v>88</v>
      </c>
      <c r="AY217" s="16" t="s">
        <v>119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6" t="s">
        <v>86</v>
      </c>
      <c r="BK217" s="226">
        <f>ROUND(I217*H217,2)</f>
        <v>0</v>
      </c>
      <c r="BL217" s="16" t="s">
        <v>128</v>
      </c>
      <c r="BM217" s="225" t="s">
        <v>311</v>
      </c>
    </row>
    <row r="218" s="2" customFormat="1">
      <c r="A218" s="37"/>
      <c r="B218" s="38"/>
      <c r="C218" s="39"/>
      <c r="D218" s="227" t="s">
        <v>130</v>
      </c>
      <c r="E218" s="39"/>
      <c r="F218" s="228" t="s">
        <v>310</v>
      </c>
      <c r="G218" s="39"/>
      <c r="H218" s="39"/>
      <c r="I218" s="229"/>
      <c r="J218" s="39"/>
      <c r="K218" s="39"/>
      <c r="L218" s="43"/>
      <c r="M218" s="230"/>
      <c r="N218" s="231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130</v>
      </c>
      <c r="AU218" s="16" t="s">
        <v>88</v>
      </c>
    </row>
    <row r="219" s="2" customFormat="1" ht="16.5" customHeight="1">
      <c r="A219" s="37"/>
      <c r="B219" s="38"/>
      <c r="C219" s="232" t="s">
        <v>312</v>
      </c>
      <c r="D219" s="232" t="s">
        <v>131</v>
      </c>
      <c r="E219" s="233" t="s">
        <v>313</v>
      </c>
      <c r="F219" s="234" t="s">
        <v>314</v>
      </c>
      <c r="G219" s="235" t="s">
        <v>125</v>
      </c>
      <c r="H219" s="236">
        <v>2</v>
      </c>
      <c r="I219" s="237"/>
      <c r="J219" s="238">
        <f>ROUND(I219*H219,2)</f>
        <v>0</v>
      </c>
      <c r="K219" s="234" t="s">
        <v>1</v>
      </c>
      <c r="L219" s="43"/>
      <c r="M219" s="239" t="s">
        <v>1</v>
      </c>
      <c r="N219" s="240" t="s">
        <v>43</v>
      </c>
      <c r="O219" s="90"/>
      <c r="P219" s="223">
        <f>O219*H219</f>
        <v>0</v>
      </c>
      <c r="Q219" s="223">
        <v>0</v>
      </c>
      <c r="R219" s="223">
        <f>Q219*H219</f>
        <v>0</v>
      </c>
      <c r="S219" s="223">
        <v>0</v>
      </c>
      <c r="T219" s="224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5" t="s">
        <v>128</v>
      </c>
      <c r="AT219" s="225" t="s">
        <v>131</v>
      </c>
      <c r="AU219" s="225" t="s">
        <v>88</v>
      </c>
      <c r="AY219" s="16" t="s">
        <v>119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6" t="s">
        <v>86</v>
      </c>
      <c r="BK219" s="226">
        <f>ROUND(I219*H219,2)</f>
        <v>0</v>
      </c>
      <c r="BL219" s="16" t="s">
        <v>128</v>
      </c>
      <c r="BM219" s="225" t="s">
        <v>315</v>
      </c>
    </row>
    <row r="220" s="2" customFormat="1">
      <c r="A220" s="37"/>
      <c r="B220" s="38"/>
      <c r="C220" s="39"/>
      <c r="D220" s="227" t="s">
        <v>130</v>
      </c>
      <c r="E220" s="39"/>
      <c r="F220" s="228" t="s">
        <v>314</v>
      </c>
      <c r="G220" s="39"/>
      <c r="H220" s="39"/>
      <c r="I220" s="229"/>
      <c r="J220" s="39"/>
      <c r="K220" s="39"/>
      <c r="L220" s="43"/>
      <c r="M220" s="230"/>
      <c r="N220" s="231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130</v>
      </c>
      <c r="AU220" s="16" t="s">
        <v>88</v>
      </c>
    </row>
    <row r="221" s="2" customFormat="1" ht="21.75" customHeight="1">
      <c r="A221" s="37"/>
      <c r="B221" s="38"/>
      <c r="C221" s="213" t="s">
        <v>316</v>
      </c>
      <c r="D221" s="213" t="s">
        <v>122</v>
      </c>
      <c r="E221" s="214" t="s">
        <v>317</v>
      </c>
      <c r="F221" s="215" t="s">
        <v>318</v>
      </c>
      <c r="G221" s="216" t="s">
        <v>125</v>
      </c>
      <c r="H221" s="217">
        <v>1</v>
      </c>
      <c r="I221" s="218"/>
      <c r="J221" s="219">
        <f>ROUND(I221*H221,2)</f>
        <v>0</v>
      </c>
      <c r="K221" s="215" t="s">
        <v>1</v>
      </c>
      <c r="L221" s="220"/>
      <c r="M221" s="221" t="s">
        <v>1</v>
      </c>
      <c r="N221" s="222" t="s">
        <v>43</v>
      </c>
      <c r="O221" s="90"/>
      <c r="P221" s="223">
        <f>O221*H221</f>
        <v>0</v>
      </c>
      <c r="Q221" s="223">
        <v>5.0000000000000002E-05</v>
      </c>
      <c r="R221" s="223">
        <f>Q221*H221</f>
        <v>5.0000000000000002E-05</v>
      </c>
      <c r="S221" s="223">
        <v>0</v>
      </c>
      <c r="T221" s="22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5" t="s">
        <v>127</v>
      </c>
      <c r="AT221" s="225" t="s">
        <v>122</v>
      </c>
      <c r="AU221" s="225" t="s">
        <v>88</v>
      </c>
      <c r="AY221" s="16" t="s">
        <v>119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6" t="s">
        <v>86</v>
      </c>
      <c r="BK221" s="226">
        <f>ROUND(I221*H221,2)</f>
        <v>0</v>
      </c>
      <c r="BL221" s="16" t="s">
        <v>128</v>
      </c>
      <c r="BM221" s="225" t="s">
        <v>319</v>
      </c>
    </row>
    <row r="222" s="2" customFormat="1">
      <c r="A222" s="37"/>
      <c r="B222" s="38"/>
      <c r="C222" s="39"/>
      <c r="D222" s="227" t="s">
        <v>130</v>
      </c>
      <c r="E222" s="39"/>
      <c r="F222" s="228" t="s">
        <v>318</v>
      </c>
      <c r="G222" s="39"/>
      <c r="H222" s="39"/>
      <c r="I222" s="229"/>
      <c r="J222" s="39"/>
      <c r="K222" s="39"/>
      <c r="L222" s="43"/>
      <c r="M222" s="230"/>
      <c r="N222" s="231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130</v>
      </c>
      <c r="AU222" s="16" t="s">
        <v>88</v>
      </c>
    </row>
    <row r="223" s="2" customFormat="1" ht="24.15" customHeight="1">
      <c r="A223" s="37"/>
      <c r="B223" s="38"/>
      <c r="C223" s="232" t="s">
        <v>320</v>
      </c>
      <c r="D223" s="232" t="s">
        <v>131</v>
      </c>
      <c r="E223" s="233" t="s">
        <v>321</v>
      </c>
      <c r="F223" s="234" t="s">
        <v>322</v>
      </c>
      <c r="G223" s="235" t="s">
        <v>125</v>
      </c>
      <c r="H223" s="236">
        <v>1</v>
      </c>
      <c r="I223" s="237"/>
      <c r="J223" s="238">
        <f>ROUND(I223*H223,2)</f>
        <v>0</v>
      </c>
      <c r="K223" s="234" t="s">
        <v>126</v>
      </c>
      <c r="L223" s="43"/>
      <c r="M223" s="239" t="s">
        <v>1</v>
      </c>
      <c r="N223" s="240" t="s">
        <v>43</v>
      </c>
      <c r="O223" s="90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5" t="s">
        <v>128</v>
      </c>
      <c r="AT223" s="225" t="s">
        <v>131</v>
      </c>
      <c r="AU223" s="225" t="s">
        <v>88</v>
      </c>
      <c r="AY223" s="16" t="s">
        <v>119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6" t="s">
        <v>86</v>
      </c>
      <c r="BK223" s="226">
        <f>ROUND(I223*H223,2)</f>
        <v>0</v>
      </c>
      <c r="BL223" s="16" t="s">
        <v>128</v>
      </c>
      <c r="BM223" s="225" t="s">
        <v>323</v>
      </c>
    </row>
    <row r="224" s="2" customFormat="1">
      <c r="A224" s="37"/>
      <c r="B224" s="38"/>
      <c r="C224" s="39"/>
      <c r="D224" s="227" t="s">
        <v>130</v>
      </c>
      <c r="E224" s="39"/>
      <c r="F224" s="228" t="s">
        <v>322</v>
      </c>
      <c r="G224" s="39"/>
      <c r="H224" s="39"/>
      <c r="I224" s="229"/>
      <c r="J224" s="39"/>
      <c r="K224" s="39"/>
      <c r="L224" s="43"/>
      <c r="M224" s="230"/>
      <c r="N224" s="231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130</v>
      </c>
      <c r="AU224" s="16" t="s">
        <v>88</v>
      </c>
    </row>
    <row r="225" s="2" customFormat="1" ht="24.15" customHeight="1">
      <c r="A225" s="37"/>
      <c r="B225" s="38"/>
      <c r="C225" s="213" t="s">
        <v>324</v>
      </c>
      <c r="D225" s="213" t="s">
        <v>122</v>
      </c>
      <c r="E225" s="214" t="s">
        <v>325</v>
      </c>
      <c r="F225" s="215" t="s">
        <v>326</v>
      </c>
      <c r="G225" s="216" t="s">
        <v>154</v>
      </c>
      <c r="H225" s="217">
        <v>89</v>
      </c>
      <c r="I225" s="218"/>
      <c r="J225" s="219">
        <f>ROUND(I225*H225,2)</f>
        <v>0</v>
      </c>
      <c r="K225" s="215" t="s">
        <v>1</v>
      </c>
      <c r="L225" s="220"/>
      <c r="M225" s="221" t="s">
        <v>1</v>
      </c>
      <c r="N225" s="222" t="s">
        <v>43</v>
      </c>
      <c r="O225" s="90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5" t="s">
        <v>88</v>
      </c>
      <c r="AT225" s="225" t="s">
        <v>122</v>
      </c>
      <c r="AU225" s="225" t="s">
        <v>88</v>
      </c>
      <c r="AY225" s="16" t="s">
        <v>119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6" t="s">
        <v>86</v>
      </c>
      <c r="BK225" s="226">
        <f>ROUND(I225*H225,2)</f>
        <v>0</v>
      </c>
      <c r="BL225" s="16" t="s">
        <v>86</v>
      </c>
      <c r="BM225" s="225" t="s">
        <v>327</v>
      </c>
    </row>
    <row r="226" s="2" customFormat="1">
      <c r="A226" s="37"/>
      <c r="B226" s="38"/>
      <c r="C226" s="39"/>
      <c r="D226" s="227" t="s">
        <v>130</v>
      </c>
      <c r="E226" s="39"/>
      <c r="F226" s="228" t="s">
        <v>326</v>
      </c>
      <c r="G226" s="39"/>
      <c r="H226" s="39"/>
      <c r="I226" s="229"/>
      <c r="J226" s="39"/>
      <c r="K226" s="39"/>
      <c r="L226" s="43"/>
      <c r="M226" s="230"/>
      <c r="N226" s="231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130</v>
      </c>
      <c r="AU226" s="16" t="s">
        <v>88</v>
      </c>
    </row>
    <row r="227" s="2" customFormat="1" ht="37.8" customHeight="1">
      <c r="A227" s="37"/>
      <c r="B227" s="38"/>
      <c r="C227" s="213" t="s">
        <v>328</v>
      </c>
      <c r="D227" s="213" t="s">
        <v>122</v>
      </c>
      <c r="E227" s="214" t="s">
        <v>329</v>
      </c>
      <c r="F227" s="215" t="s">
        <v>330</v>
      </c>
      <c r="G227" s="216" t="s">
        <v>154</v>
      </c>
      <c r="H227" s="217">
        <v>19</v>
      </c>
      <c r="I227" s="218"/>
      <c r="J227" s="219">
        <f>ROUND(I227*H227,2)</f>
        <v>0</v>
      </c>
      <c r="K227" s="215" t="s">
        <v>1</v>
      </c>
      <c r="L227" s="220"/>
      <c r="M227" s="221" t="s">
        <v>1</v>
      </c>
      <c r="N227" s="222" t="s">
        <v>43</v>
      </c>
      <c r="O227" s="90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5" t="s">
        <v>88</v>
      </c>
      <c r="AT227" s="225" t="s">
        <v>122</v>
      </c>
      <c r="AU227" s="225" t="s">
        <v>88</v>
      </c>
      <c r="AY227" s="16" t="s">
        <v>119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6" t="s">
        <v>86</v>
      </c>
      <c r="BK227" s="226">
        <f>ROUND(I227*H227,2)</f>
        <v>0</v>
      </c>
      <c r="BL227" s="16" t="s">
        <v>86</v>
      </c>
      <c r="BM227" s="225" t="s">
        <v>331</v>
      </c>
    </row>
    <row r="228" s="2" customFormat="1">
      <c r="A228" s="37"/>
      <c r="B228" s="38"/>
      <c r="C228" s="39"/>
      <c r="D228" s="227" t="s">
        <v>130</v>
      </c>
      <c r="E228" s="39"/>
      <c r="F228" s="228" t="s">
        <v>330</v>
      </c>
      <c r="G228" s="39"/>
      <c r="H228" s="39"/>
      <c r="I228" s="229"/>
      <c r="J228" s="39"/>
      <c r="K228" s="39"/>
      <c r="L228" s="43"/>
      <c r="M228" s="230"/>
      <c r="N228" s="231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130</v>
      </c>
      <c r="AU228" s="16" t="s">
        <v>88</v>
      </c>
    </row>
    <row r="229" s="2" customFormat="1" ht="16.5" customHeight="1">
      <c r="A229" s="37"/>
      <c r="B229" s="38"/>
      <c r="C229" s="232" t="s">
        <v>332</v>
      </c>
      <c r="D229" s="232" t="s">
        <v>131</v>
      </c>
      <c r="E229" s="233" t="s">
        <v>305</v>
      </c>
      <c r="F229" s="234" t="s">
        <v>306</v>
      </c>
      <c r="G229" s="235" t="s">
        <v>125</v>
      </c>
      <c r="H229" s="236">
        <v>108</v>
      </c>
      <c r="I229" s="237"/>
      <c r="J229" s="238">
        <f>ROUND(I229*H229,2)</f>
        <v>0</v>
      </c>
      <c r="K229" s="234" t="s">
        <v>126</v>
      </c>
      <c r="L229" s="43"/>
      <c r="M229" s="239" t="s">
        <v>1</v>
      </c>
      <c r="N229" s="240" t="s">
        <v>43</v>
      </c>
      <c r="O229" s="90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5" t="s">
        <v>128</v>
      </c>
      <c r="AT229" s="225" t="s">
        <v>131</v>
      </c>
      <c r="AU229" s="225" t="s">
        <v>88</v>
      </c>
      <c r="AY229" s="16" t="s">
        <v>119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6" t="s">
        <v>86</v>
      </c>
      <c r="BK229" s="226">
        <f>ROUND(I229*H229,2)</f>
        <v>0</v>
      </c>
      <c r="BL229" s="16" t="s">
        <v>128</v>
      </c>
      <c r="BM229" s="225" t="s">
        <v>333</v>
      </c>
    </row>
    <row r="230" s="2" customFormat="1">
      <c r="A230" s="37"/>
      <c r="B230" s="38"/>
      <c r="C230" s="39"/>
      <c r="D230" s="227" t="s">
        <v>130</v>
      </c>
      <c r="E230" s="39"/>
      <c r="F230" s="228" t="s">
        <v>306</v>
      </c>
      <c r="G230" s="39"/>
      <c r="H230" s="39"/>
      <c r="I230" s="229"/>
      <c r="J230" s="39"/>
      <c r="K230" s="39"/>
      <c r="L230" s="43"/>
      <c r="M230" s="230"/>
      <c r="N230" s="231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130</v>
      </c>
      <c r="AU230" s="16" t="s">
        <v>88</v>
      </c>
    </row>
    <row r="231" s="2" customFormat="1" ht="24.15" customHeight="1">
      <c r="A231" s="37"/>
      <c r="B231" s="38"/>
      <c r="C231" s="213" t="s">
        <v>334</v>
      </c>
      <c r="D231" s="213" t="s">
        <v>122</v>
      </c>
      <c r="E231" s="214" t="s">
        <v>335</v>
      </c>
      <c r="F231" s="215" t="s">
        <v>336</v>
      </c>
      <c r="G231" s="216" t="s">
        <v>125</v>
      </c>
      <c r="H231" s="217">
        <v>21</v>
      </c>
      <c r="I231" s="218"/>
      <c r="J231" s="219">
        <f>ROUND(I231*H231,2)</f>
        <v>0</v>
      </c>
      <c r="K231" s="215" t="s">
        <v>126</v>
      </c>
      <c r="L231" s="220"/>
      <c r="M231" s="221" t="s">
        <v>1</v>
      </c>
      <c r="N231" s="222" t="s">
        <v>43</v>
      </c>
      <c r="O231" s="90"/>
      <c r="P231" s="223">
        <f>O231*H231</f>
        <v>0</v>
      </c>
      <c r="Q231" s="223">
        <v>0.00038999999999999999</v>
      </c>
      <c r="R231" s="223">
        <f>Q231*H231</f>
        <v>0.0081899999999999994</v>
      </c>
      <c r="S231" s="223">
        <v>0</v>
      </c>
      <c r="T231" s="22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5" t="s">
        <v>88</v>
      </c>
      <c r="AT231" s="225" t="s">
        <v>122</v>
      </c>
      <c r="AU231" s="225" t="s">
        <v>88</v>
      </c>
      <c r="AY231" s="16" t="s">
        <v>119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6" t="s">
        <v>86</v>
      </c>
      <c r="BK231" s="226">
        <f>ROUND(I231*H231,2)</f>
        <v>0</v>
      </c>
      <c r="BL231" s="16" t="s">
        <v>86</v>
      </c>
      <c r="BM231" s="225" t="s">
        <v>337</v>
      </c>
    </row>
    <row r="232" s="2" customFormat="1">
      <c r="A232" s="37"/>
      <c r="B232" s="38"/>
      <c r="C232" s="39"/>
      <c r="D232" s="227" t="s">
        <v>130</v>
      </c>
      <c r="E232" s="39"/>
      <c r="F232" s="228" t="s">
        <v>336</v>
      </c>
      <c r="G232" s="39"/>
      <c r="H232" s="39"/>
      <c r="I232" s="229"/>
      <c r="J232" s="39"/>
      <c r="K232" s="39"/>
      <c r="L232" s="43"/>
      <c r="M232" s="230"/>
      <c r="N232" s="231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130</v>
      </c>
      <c r="AU232" s="16" t="s">
        <v>88</v>
      </c>
    </row>
    <row r="233" s="2" customFormat="1" ht="16.5" customHeight="1">
      <c r="A233" s="37"/>
      <c r="B233" s="38"/>
      <c r="C233" s="232" t="s">
        <v>338</v>
      </c>
      <c r="D233" s="232" t="s">
        <v>131</v>
      </c>
      <c r="E233" s="233" t="s">
        <v>339</v>
      </c>
      <c r="F233" s="234" t="s">
        <v>340</v>
      </c>
      <c r="G233" s="235" t="s">
        <v>125</v>
      </c>
      <c r="H233" s="236">
        <v>21</v>
      </c>
      <c r="I233" s="237"/>
      <c r="J233" s="238">
        <f>ROUND(I233*H233,2)</f>
        <v>0</v>
      </c>
      <c r="K233" s="234" t="s">
        <v>126</v>
      </c>
      <c r="L233" s="43"/>
      <c r="M233" s="239" t="s">
        <v>1</v>
      </c>
      <c r="N233" s="240" t="s">
        <v>43</v>
      </c>
      <c r="O233" s="90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5" t="s">
        <v>86</v>
      </c>
      <c r="AT233" s="225" t="s">
        <v>131</v>
      </c>
      <c r="AU233" s="225" t="s">
        <v>88</v>
      </c>
      <c r="AY233" s="16" t="s">
        <v>119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6" t="s">
        <v>86</v>
      </c>
      <c r="BK233" s="226">
        <f>ROUND(I233*H233,2)</f>
        <v>0</v>
      </c>
      <c r="BL233" s="16" t="s">
        <v>86</v>
      </c>
      <c r="BM233" s="225" t="s">
        <v>341</v>
      </c>
    </row>
    <row r="234" s="2" customFormat="1">
      <c r="A234" s="37"/>
      <c r="B234" s="38"/>
      <c r="C234" s="39"/>
      <c r="D234" s="227" t="s">
        <v>130</v>
      </c>
      <c r="E234" s="39"/>
      <c r="F234" s="228" t="s">
        <v>340</v>
      </c>
      <c r="G234" s="39"/>
      <c r="H234" s="39"/>
      <c r="I234" s="229"/>
      <c r="J234" s="39"/>
      <c r="K234" s="39"/>
      <c r="L234" s="43"/>
      <c r="M234" s="230"/>
      <c r="N234" s="231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130</v>
      </c>
      <c r="AU234" s="16" t="s">
        <v>88</v>
      </c>
    </row>
    <row r="235" s="2" customFormat="1" ht="37.8" customHeight="1">
      <c r="A235" s="37"/>
      <c r="B235" s="38"/>
      <c r="C235" s="232" t="s">
        <v>342</v>
      </c>
      <c r="D235" s="232" t="s">
        <v>131</v>
      </c>
      <c r="E235" s="233" t="s">
        <v>343</v>
      </c>
      <c r="F235" s="234" t="s">
        <v>344</v>
      </c>
      <c r="G235" s="235" t="s">
        <v>154</v>
      </c>
      <c r="H235" s="236">
        <v>1</v>
      </c>
      <c r="I235" s="237"/>
      <c r="J235" s="238">
        <f>ROUND(I235*H235,2)</f>
        <v>0</v>
      </c>
      <c r="K235" s="234" t="s">
        <v>1</v>
      </c>
      <c r="L235" s="43"/>
      <c r="M235" s="239" t="s">
        <v>1</v>
      </c>
      <c r="N235" s="240" t="s">
        <v>43</v>
      </c>
      <c r="O235" s="90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5" t="s">
        <v>86</v>
      </c>
      <c r="AT235" s="225" t="s">
        <v>131</v>
      </c>
      <c r="AU235" s="225" t="s">
        <v>88</v>
      </c>
      <c r="AY235" s="16" t="s">
        <v>119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6" t="s">
        <v>86</v>
      </c>
      <c r="BK235" s="226">
        <f>ROUND(I235*H235,2)</f>
        <v>0</v>
      </c>
      <c r="BL235" s="16" t="s">
        <v>86</v>
      </c>
      <c r="BM235" s="225" t="s">
        <v>345</v>
      </c>
    </row>
    <row r="236" s="2" customFormat="1">
      <c r="A236" s="37"/>
      <c r="B236" s="38"/>
      <c r="C236" s="39"/>
      <c r="D236" s="227" t="s">
        <v>130</v>
      </c>
      <c r="E236" s="39"/>
      <c r="F236" s="228" t="s">
        <v>344</v>
      </c>
      <c r="G236" s="39"/>
      <c r="H236" s="39"/>
      <c r="I236" s="229"/>
      <c r="J236" s="39"/>
      <c r="K236" s="39"/>
      <c r="L236" s="43"/>
      <c r="M236" s="230"/>
      <c r="N236" s="231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130</v>
      </c>
      <c r="AU236" s="16" t="s">
        <v>88</v>
      </c>
    </row>
    <row r="237" s="2" customFormat="1" ht="16.5" customHeight="1">
      <c r="A237" s="37"/>
      <c r="B237" s="38"/>
      <c r="C237" s="213" t="s">
        <v>346</v>
      </c>
      <c r="D237" s="213" t="s">
        <v>122</v>
      </c>
      <c r="E237" s="214" t="s">
        <v>347</v>
      </c>
      <c r="F237" s="215" t="s">
        <v>348</v>
      </c>
      <c r="G237" s="216" t="s">
        <v>125</v>
      </c>
      <c r="H237" s="217">
        <v>1</v>
      </c>
      <c r="I237" s="218"/>
      <c r="J237" s="219">
        <f>ROUND(I237*H237,2)</f>
        <v>0</v>
      </c>
      <c r="K237" s="215" t="s">
        <v>1</v>
      </c>
      <c r="L237" s="220"/>
      <c r="M237" s="221" t="s">
        <v>1</v>
      </c>
      <c r="N237" s="222" t="s">
        <v>43</v>
      </c>
      <c r="O237" s="90"/>
      <c r="P237" s="223">
        <f>O237*H237</f>
        <v>0</v>
      </c>
      <c r="Q237" s="223">
        <v>0.00022000000000000001</v>
      </c>
      <c r="R237" s="223">
        <f>Q237*H237</f>
        <v>0.00022000000000000001</v>
      </c>
      <c r="S237" s="223">
        <v>0</v>
      </c>
      <c r="T237" s="224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5" t="s">
        <v>88</v>
      </c>
      <c r="AT237" s="225" t="s">
        <v>122</v>
      </c>
      <c r="AU237" s="225" t="s">
        <v>88</v>
      </c>
      <c r="AY237" s="16" t="s">
        <v>119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6" t="s">
        <v>86</v>
      </c>
      <c r="BK237" s="226">
        <f>ROUND(I237*H237,2)</f>
        <v>0</v>
      </c>
      <c r="BL237" s="16" t="s">
        <v>86</v>
      </c>
      <c r="BM237" s="225" t="s">
        <v>349</v>
      </c>
    </row>
    <row r="238" s="2" customFormat="1">
      <c r="A238" s="37"/>
      <c r="B238" s="38"/>
      <c r="C238" s="39"/>
      <c r="D238" s="227" t="s">
        <v>130</v>
      </c>
      <c r="E238" s="39"/>
      <c r="F238" s="228" t="s">
        <v>348</v>
      </c>
      <c r="G238" s="39"/>
      <c r="H238" s="39"/>
      <c r="I238" s="229"/>
      <c r="J238" s="39"/>
      <c r="K238" s="39"/>
      <c r="L238" s="43"/>
      <c r="M238" s="230"/>
      <c r="N238" s="231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130</v>
      </c>
      <c r="AU238" s="16" t="s">
        <v>88</v>
      </c>
    </row>
    <row r="239" s="2" customFormat="1" ht="16.5" customHeight="1">
      <c r="A239" s="37"/>
      <c r="B239" s="38"/>
      <c r="C239" s="232" t="s">
        <v>350</v>
      </c>
      <c r="D239" s="232" t="s">
        <v>131</v>
      </c>
      <c r="E239" s="233" t="s">
        <v>351</v>
      </c>
      <c r="F239" s="234" t="s">
        <v>352</v>
      </c>
      <c r="G239" s="235" t="s">
        <v>125</v>
      </c>
      <c r="H239" s="236">
        <v>1</v>
      </c>
      <c r="I239" s="237"/>
      <c r="J239" s="238">
        <f>ROUND(I239*H239,2)</f>
        <v>0</v>
      </c>
      <c r="K239" s="234" t="s">
        <v>126</v>
      </c>
      <c r="L239" s="43"/>
      <c r="M239" s="239" t="s">
        <v>1</v>
      </c>
      <c r="N239" s="240" t="s">
        <v>43</v>
      </c>
      <c r="O239" s="90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5" t="s">
        <v>86</v>
      </c>
      <c r="AT239" s="225" t="s">
        <v>131</v>
      </c>
      <c r="AU239" s="225" t="s">
        <v>88</v>
      </c>
      <c r="AY239" s="16" t="s">
        <v>119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6" t="s">
        <v>86</v>
      </c>
      <c r="BK239" s="226">
        <f>ROUND(I239*H239,2)</f>
        <v>0</v>
      </c>
      <c r="BL239" s="16" t="s">
        <v>86</v>
      </c>
      <c r="BM239" s="225" t="s">
        <v>353</v>
      </c>
    </row>
    <row r="240" s="2" customFormat="1">
      <c r="A240" s="37"/>
      <c r="B240" s="38"/>
      <c r="C240" s="39"/>
      <c r="D240" s="227" t="s">
        <v>130</v>
      </c>
      <c r="E240" s="39"/>
      <c r="F240" s="228" t="s">
        <v>352</v>
      </c>
      <c r="G240" s="39"/>
      <c r="H240" s="39"/>
      <c r="I240" s="229"/>
      <c r="J240" s="39"/>
      <c r="K240" s="39"/>
      <c r="L240" s="43"/>
      <c r="M240" s="230"/>
      <c r="N240" s="231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130</v>
      </c>
      <c r="AU240" s="16" t="s">
        <v>88</v>
      </c>
    </row>
    <row r="241" s="2" customFormat="1" ht="24.15" customHeight="1">
      <c r="A241" s="37"/>
      <c r="B241" s="38"/>
      <c r="C241" s="213" t="s">
        <v>354</v>
      </c>
      <c r="D241" s="213" t="s">
        <v>122</v>
      </c>
      <c r="E241" s="214" t="s">
        <v>355</v>
      </c>
      <c r="F241" s="215" t="s">
        <v>356</v>
      </c>
      <c r="G241" s="216" t="s">
        <v>125</v>
      </c>
      <c r="H241" s="217">
        <v>13</v>
      </c>
      <c r="I241" s="218"/>
      <c r="J241" s="219">
        <f>ROUND(I241*H241,2)</f>
        <v>0</v>
      </c>
      <c r="K241" s="215" t="s">
        <v>126</v>
      </c>
      <c r="L241" s="220"/>
      <c r="M241" s="221" t="s">
        <v>1</v>
      </c>
      <c r="N241" s="222" t="s">
        <v>43</v>
      </c>
      <c r="O241" s="90"/>
      <c r="P241" s="223">
        <f>O241*H241</f>
        <v>0</v>
      </c>
      <c r="Q241" s="223">
        <v>0.00075000000000000002</v>
      </c>
      <c r="R241" s="223">
        <f>Q241*H241</f>
        <v>0.00975</v>
      </c>
      <c r="S241" s="223">
        <v>0</v>
      </c>
      <c r="T241" s="22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5" t="s">
        <v>127</v>
      </c>
      <c r="AT241" s="225" t="s">
        <v>122</v>
      </c>
      <c r="AU241" s="225" t="s">
        <v>88</v>
      </c>
      <c r="AY241" s="16" t="s">
        <v>119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6" t="s">
        <v>86</v>
      </c>
      <c r="BK241" s="226">
        <f>ROUND(I241*H241,2)</f>
        <v>0</v>
      </c>
      <c r="BL241" s="16" t="s">
        <v>128</v>
      </c>
      <c r="BM241" s="225" t="s">
        <v>357</v>
      </c>
    </row>
    <row r="242" s="2" customFormat="1">
      <c r="A242" s="37"/>
      <c r="B242" s="38"/>
      <c r="C242" s="39"/>
      <c r="D242" s="227" t="s">
        <v>130</v>
      </c>
      <c r="E242" s="39"/>
      <c r="F242" s="228" t="s">
        <v>356</v>
      </c>
      <c r="G242" s="39"/>
      <c r="H242" s="39"/>
      <c r="I242" s="229"/>
      <c r="J242" s="39"/>
      <c r="K242" s="39"/>
      <c r="L242" s="43"/>
      <c r="M242" s="230"/>
      <c r="N242" s="231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130</v>
      </c>
      <c r="AU242" s="16" t="s">
        <v>88</v>
      </c>
    </row>
    <row r="243" s="2" customFormat="1" ht="16.5" customHeight="1">
      <c r="A243" s="37"/>
      <c r="B243" s="38"/>
      <c r="C243" s="232" t="s">
        <v>358</v>
      </c>
      <c r="D243" s="232" t="s">
        <v>131</v>
      </c>
      <c r="E243" s="233" t="s">
        <v>359</v>
      </c>
      <c r="F243" s="234" t="s">
        <v>360</v>
      </c>
      <c r="G243" s="235" t="s">
        <v>125</v>
      </c>
      <c r="H243" s="236">
        <v>13</v>
      </c>
      <c r="I243" s="237"/>
      <c r="J243" s="238">
        <f>ROUND(I243*H243,2)</f>
        <v>0</v>
      </c>
      <c r="K243" s="234" t="s">
        <v>126</v>
      </c>
      <c r="L243" s="43"/>
      <c r="M243" s="239" t="s">
        <v>1</v>
      </c>
      <c r="N243" s="240" t="s">
        <v>43</v>
      </c>
      <c r="O243" s="90"/>
      <c r="P243" s="223">
        <f>O243*H243</f>
        <v>0</v>
      </c>
      <c r="Q243" s="223">
        <v>0</v>
      </c>
      <c r="R243" s="223">
        <f>Q243*H243</f>
        <v>0</v>
      </c>
      <c r="S243" s="223">
        <v>0</v>
      </c>
      <c r="T243" s="224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5" t="s">
        <v>128</v>
      </c>
      <c r="AT243" s="225" t="s">
        <v>131</v>
      </c>
      <c r="AU243" s="225" t="s">
        <v>88</v>
      </c>
      <c r="AY243" s="16" t="s">
        <v>119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6" t="s">
        <v>86</v>
      </c>
      <c r="BK243" s="226">
        <f>ROUND(I243*H243,2)</f>
        <v>0</v>
      </c>
      <c r="BL243" s="16" t="s">
        <v>128</v>
      </c>
      <c r="BM243" s="225" t="s">
        <v>361</v>
      </c>
    </row>
    <row r="244" s="2" customFormat="1">
      <c r="A244" s="37"/>
      <c r="B244" s="38"/>
      <c r="C244" s="39"/>
      <c r="D244" s="227" t="s">
        <v>130</v>
      </c>
      <c r="E244" s="39"/>
      <c r="F244" s="228" t="s">
        <v>360</v>
      </c>
      <c r="G244" s="39"/>
      <c r="H244" s="39"/>
      <c r="I244" s="229"/>
      <c r="J244" s="39"/>
      <c r="K244" s="39"/>
      <c r="L244" s="43"/>
      <c r="M244" s="230"/>
      <c r="N244" s="231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130</v>
      </c>
      <c r="AU244" s="16" t="s">
        <v>88</v>
      </c>
    </row>
    <row r="245" s="2" customFormat="1" ht="16.5" customHeight="1">
      <c r="A245" s="37"/>
      <c r="B245" s="38"/>
      <c r="C245" s="213" t="s">
        <v>362</v>
      </c>
      <c r="D245" s="213" t="s">
        <v>122</v>
      </c>
      <c r="E245" s="214" t="s">
        <v>363</v>
      </c>
      <c r="F245" s="215" t="s">
        <v>364</v>
      </c>
      <c r="G245" s="216" t="s">
        <v>125</v>
      </c>
      <c r="H245" s="217">
        <v>13</v>
      </c>
      <c r="I245" s="218"/>
      <c r="J245" s="219">
        <f>ROUND(I245*H245,2)</f>
        <v>0</v>
      </c>
      <c r="K245" s="215" t="s">
        <v>262</v>
      </c>
      <c r="L245" s="220"/>
      <c r="M245" s="221" t="s">
        <v>1</v>
      </c>
      <c r="N245" s="222" t="s">
        <v>43</v>
      </c>
      <c r="O245" s="90"/>
      <c r="P245" s="223">
        <f>O245*H245</f>
        <v>0</v>
      </c>
      <c r="Q245" s="223">
        <v>0.00010000000000000001</v>
      </c>
      <c r="R245" s="223">
        <f>Q245*H245</f>
        <v>0.0013000000000000002</v>
      </c>
      <c r="S245" s="223">
        <v>0</v>
      </c>
      <c r="T245" s="224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5" t="s">
        <v>127</v>
      </c>
      <c r="AT245" s="225" t="s">
        <v>122</v>
      </c>
      <c r="AU245" s="225" t="s">
        <v>88</v>
      </c>
      <c r="AY245" s="16" t="s">
        <v>119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6" t="s">
        <v>86</v>
      </c>
      <c r="BK245" s="226">
        <f>ROUND(I245*H245,2)</f>
        <v>0</v>
      </c>
      <c r="BL245" s="16" t="s">
        <v>128</v>
      </c>
      <c r="BM245" s="225" t="s">
        <v>365</v>
      </c>
    </row>
    <row r="246" s="2" customFormat="1">
      <c r="A246" s="37"/>
      <c r="B246" s="38"/>
      <c r="C246" s="39"/>
      <c r="D246" s="227" t="s">
        <v>130</v>
      </c>
      <c r="E246" s="39"/>
      <c r="F246" s="228" t="s">
        <v>364</v>
      </c>
      <c r="G246" s="39"/>
      <c r="H246" s="39"/>
      <c r="I246" s="229"/>
      <c r="J246" s="39"/>
      <c r="K246" s="39"/>
      <c r="L246" s="43"/>
      <c r="M246" s="230"/>
      <c r="N246" s="231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130</v>
      </c>
      <c r="AU246" s="16" t="s">
        <v>88</v>
      </c>
    </row>
    <row r="247" s="2" customFormat="1" ht="16.5" customHeight="1">
      <c r="A247" s="37"/>
      <c r="B247" s="38"/>
      <c r="C247" s="232" t="s">
        <v>366</v>
      </c>
      <c r="D247" s="232" t="s">
        <v>131</v>
      </c>
      <c r="E247" s="233" t="s">
        <v>367</v>
      </c>
      <c r="F247" s="234" t="s">
        <v>368</v>
      </c>
      <c r="G247" s="235" t="s">
        <v>125</v>
      </c>
      <c r="H247" s="236">
        <v>13</v>
      </c>
      <c r="I247" s="237"/>
      <c r="J247" s="238">
        <f>ROUND(I247*H247,2)</f>
        <v>0</v>
      </c>
      <c r="K247" s="234" t="s">
        <v>1</v>
      </c>
      <c r="L247" s="43"/>
      <c r="M247" s="239" t="s">
        <v>1</v>
      </c>
      <c r="N247" s="240" t="s">
        <v>43</v>
      </c>
      <c r="O247" s="90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5" t="s">
        <v>128</v>
      </c>
      <c r="AT247" s="225" t="s">
        <v>131</v>
      </c>
      <c r="AU247" s="225" t="s">
        <v>88</v>
      </c>
      <c r="AY247" s="16" t="s">
        <v>119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6" t="s">
        <v>86</v>
      </c>
      <c r="BK247" s="226">
        <f>ROUND(I247*H247,2)</f>
        <v>0</v>
      </c>
      <c r="BL247" s="16" t="s">
        <v>128</v>
      </c>
      <c r="BM247" s="225" t="s">
        <v>369</v>
      </c>
    </row>
    <row r="248" s="2" customFormat="1">
      <c r="A248" s="37"/>
      <c r="B248" s="38"/>
      <c r="C248" s="39"/>
      <c r="D248" s="227" t="s">
        <v>130</v>
      </c>
      <c r="E248" s="39"/>
      <c r="F248" s="228" t="s">
        <v>368</v>
      </c>
      <c r="G248" s="39"/>
      <c r="H248" s="39"/>
      <c r="I248" s="229"/>
      <c r="J248" s="39"/>
      <c r="K248" s="39"/>
      <c r="L248" s="43"/>
      <c r="M248" s="230"/>
      <c r="N248" s="231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130</v>
      </c>
      <c r="AU248" s="16" t="s">
        <v>88</v>
      </c>
    </row>
    <row r="249" s="2" customFormat="1" ht="24.15" customHeight="1">
      <c r="A249" s="37"/>
      <c r="B249" s="38"/>
      <c r="C249" s="213" t="s">
        <v>370</v>
      </c>
      <c r="D249" s="213" t="s">
        <v>122</v>
      </c>
      <c r="E249" s="214" t="s">
        <v>371</v>
      </c>
      <c r="F249" s="215" t="s">
        <v>372</v>
      </c>
      <c r="G249" s="216" t="s">
        <v>373</v>
      </c>
      <c r="H249" s="217">
        <v>1</v>
      </c>
      <c r="I249" s="218"/>
      <c r="J249" s="219">
        <f>ROUND(I249*H249,2)</f>
        <v>0</v>
      </c>
      <c r="K249" s="215" t="s">
        <v>1</v>
      </c>
      <c r="L249" s="220"/>
      <c r="M249" s="221" t="s">
        <v>1</v>
      </c>
      <c r="N249" s="222" t="s">
        <v>43</v>
      </c>
      <c r="O249" s="90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5" t="s">
        <v>127</v>
      </c>
      <c r="AT249" s="225" t="s">
        <v>122</v>
      </c>
      <c r="AU249" s="225" t="s">
        <v>88</v>
      </c>
      <c r="AY249" s="16" t="s">
        <v>119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6" t="s">
        <v>86</v>
      </c>
      <c r="BK249" s="226">
        <f>ROUND(I249*H249,2)</f>
        <v>0</v>
      </c>
      <c r="BL249" s="16" t="s">
        <v>128</v>
      </c>
      <c r="BM249" s="225" t="s">
        <v>374</v>
      </c>
    </row>
    <row r="250" s="2" customFormat="1">
      <c r="A250" s="37"/>
      <c r="B250" s="38"/>
      <c r="C250" s="39"/>
      <c r="D250" s="227" t="s">
        <v>130</v>
      </c>
      <c r="E250" s="39"/>
      <c r="F250" s="228" t="s">
        <v>372</v>
      </c>
      <c r="G250" s="39"/>
      <c r="H250" s="39"/>
      <c r="I250" s="229"/>
      <c r="J250" s="39"/>
      <c r="K250" s="39"/>
      <c r="L250" s="43"/>
      <c r="M250" s="230"/>
      <c r="N250" s="231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130</v>
      </c>
      <c r="AU250" s="16" t="s">
        <v>88</v>
      </c>
    </row>
    <row r="251" s="2" customFormat="1" ht="24.15" customHeight="1">
      <c r="A251" s="37"/>
      <c r="B251" s="38"/>
      <c r="C251" s="232" t="s">
        <v>375</v>
      </c>
      <c r="D251" s="232" t="s">
        <v>131</v>
      </c>
      <c r="E251" s="233" t="s">
        <v>376</v>
      </c>
      <c r="F251" s="234" t="s">
        <v>377</v>
      </c>
      <c r="G251" s="235" t="s">
        <v>373</v>
      </c>
      <c r="H251" s="236">
        <v>1</v>
      </c>
      <c r="I251" s="237"/>
      <c r="J251" s="238">
        <f>ROUND(I251*H251,2)</f>
        <v>0</v>
      </c>
      <c r="K251" s="234" t="s">
        <v>1</v>
      </c>
      <c r="L251" s="43"/>
      <c r="M251" s="239" t="s">
        <v>1</v>
      </c>
      <c r="N251" s="240" t="s">
        <v>43</v>
      </c>
      <c r="O251" s="90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5" t="s">
        <v>128</v>
      </c>
      <c r="AT251" s="225" t="s">
        <v>131</v>
      </c>
      <c r="AU251" s="225" t="s">
        <v>88</v>
      </c>
      <c r="AY251" s="16" t="s">
        <v>119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6" t="s">
        <v>86</v>
      </c>
      <c r="BK251" s="226">
        <f>ROUND(I251*H251,2)</f>
        <v>0</v>
      </c>
      <c r="BL251" s="16" t="s">
        <v>128</v>
      </c>
      <c r="BM251" s="225" t="s">
        <v>378</v>
      </c>
    </row>
    <row r="252" s="2" customFormat="1">
      <c r="A252" s="37"/>
      <c r="B252" s="38"/>
      <c r="C252" s="39"/>
      <c r="D252" s="227" t="s">
        <v>130</v>
      </c>
      <c r="E252" s="39"/>
      <c r="F252" s="228" t="s">
        <v>377</v>
      </c>
      <c r="G252" s="39"/>
      <c r="H252" s="39"/>
      <c r="I252" s="229"/>
      <c r="J252" s="39"/>
      <c r="K252" s="39"/>
      <c r="L252" s="43"/>
      <c r="M252" s="230"/>
      <c r="N252" s="231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130</v>
      </c>
      <c r="AU252" s="16" t="s">
        <v>88</v>
      </c>
    </row>
    <row r="253" s="2" customFormat="1" ht="16.5" customHeight="1">
      <c r="A253" s="37"/>
      <c r="B253" s="38"/>
      <c r="C253" s="213" t="s">
        <v>379</v>
      </c>
      <c r="D253" s="213" t="s">
        <v>122</v>
      </c>
      <c r="E253" s="214" t="s">
        <v>380</v>
      </c>
      <c r="F253" s="215" t="s">
        <v>381</v>
      </c>
      <c r="G253" s="216" t="s">
        <v>125</v>
      </c>
      <c r="H253" s="217">
        <v>1</v>
      </c>
      <c r="I253" s="218"/>
      <c r="J253" s="219">
        <f>ROUND(I253*H253,2)</f>
        <v>0</v>
      </c>
      <c r="K253" s="215" t="s">
        <v>1</v>
      </c>
      <c r="L253" s="220"/>
      <c r="M253" s="221" t="s">
        <v>1</v>
      </c>
      <c r="N253" s="222" t="s">
        <v>43</v>
      </c>
      <c r="O253" s="90"/>
      <c r="P253" s="223">
        <f>O253*H253</f>
        <v>0</v>
      </c>
      <c r="Q253" s="223">
        <v>0.002</v>
      </c>
      <c r="R253" s="223">
        <f>Q253*H253</f>
        <v>0.002</v>
      </c>
      <c r="S253" s="223">
        <v>0</v>
      </c>
      <c r="T253" s="224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5" t="s">
        <v>127</v>
      </c>
      <c r="AT253" s="225" t="s">
        <v>122</v>
      </c>
      <c r="AU253" s="225" t="s">
        <v>88</v>
      </c>
      <c r="AY253" s="16" t="s">
        <v>119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6" t="s">
        <v>86</v>
      </c>
      <c r="BK253" s="226">
        <f>ROUND(I253*H253,2)</f>
        <v>0</v>
      </c>
      <c r="BL253" s="16" t="s">
        <v>128</v>
      </c>
      <c r="BM253" s="225" t="s">
        <v>382</v>
      </c>
    </row>
    <row r="254" s="2" customFormat="1">
      <c r="A254" s="37"/>
      <c r="B254" s="38"/>
      <c r="C254" s="39"/>
      <c r="D254" s="227" t="s">
        <v>130</v>
      </c>
      <c r="E254" s="39"/>
      <c r="F254" s="228" t="s">
        <v>381</v>
      </c>
      <c r="G254" s="39"/>
      <c r="H254" s="39"/>
      <c r="I254" s="229"/>
      <c r="J254" s="39"/>
      <c r="K254" s="39"/>
      <c r="L254" s="43"/>
      <c r="M254" s="230"/>
      <c r="N254" s="231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130</v>
      </c>
      <c r="AU254" s="16" t="s">
        <v>88</v>
      </c>
    </row>
    <row r="255" s="2" customFormat="1" ht="24.15" customHeight="1">
      <c r="A255" s="37"/>
      <c r="B255" s="38"/>
      <c r="C255" s="232" t="s">
        <v>383</v>
      </c>
      <c r="D255" s="232" t="s">
        <v>131</v>
      </c>
      <c r="E255" s="233" t="s">
        <v>148</v>
      </c>
      <c r="F255" s="234" t="s">
        <v>149</v>
      </c>
      <c r="G255" s="235" t="s">
        <v>125</v>
      </c>
      <c r="H255" s="236">
        <v>1</v>
      </c>
      <c r="I255" s="237"/>
      <c r="J255" s="238">
        <f>ROUND(I255*H255,2)</f>
        <v>0</v>
      </c>
      <c r="K255" s="234" t="s">
        <v>126</v>
      </c>
      <c r="L255" s="43"/>
      <c r="M255" s="239" t="s">
        <v>1</v>
      </c>
      <c r="N255" s="240" t="s">
        <v>43</v>
      </c>
      <c r="O255" s="90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5" t="s">
        <v>128</v>
      </c>
      <c r="AT255" s="225" t="s">
        <v>131</v>
      </c>
      <c r="AU255" s="225" t="s">
        <v>88</v>
      </c>
      <c r="AY255" s="16" t="s">
        <v>119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6" t="s">
        <v>86</v>
      </c>
      <c r="BK255" s="226">
        <f>ROUND(I255*H255,2)</f>
        <v>0</v>
      </c>
      <c r="BL255" s="16" t="s">
        <v>128</v>
      </c>
      <c r="BM255" s="225" t="s">
        <v>384</v>
      </c>
    </row>
    <row r="256" s="2" customFormat="1">
      <c r="A256" s="37"/>
      <c r="B256" s="38"/>
      <c r="C256" s="39"/>
      <c r="D256" s="227" t="s">
        <v>130</v>
      </c>
      <c r="E256" s="39"/>
      <c r="F256" s="228" t="s">
        <v>149</v>
      </c>
      <c r="G256" s="39"/>
      <c r="H256" s="39"/>
      <c r="I256" s="229"/>
      <c r="J256" s="39"/>
      <c r="K256" s="39"/>
      <c r="L256" s="43"/>
      <c r="M256" s="230"/>
      <c r="N256" s="231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130</v>
      </c>
      <c r="AU256" s="16" t="s">
        <v>88</v>
      </c>
    </row>
    <row r="257" s="2" customFormat="1" ht="16.5" customHeight="1">
      <c r="A257" s="37"/>
      <c r="B257" s="38"/>
      <c r="C257" s="213" t="s">
        <v>385</v>
      </c>
      <c r="D257" s="213" t="s">
        <v>122</v>
      </c>
      <c r="E257" s="214" t="s">
        <v>386</v>
      </c>
      <c r="F257" s="215" t="s">
        <v>387</v>
      </c>
      <c r="G257" s="216" t="s">
        <v>154</v>
      </c>
      <c r="H257" s="217">
        <v>2</v>
      </c>
      <c r="I257" s="218"/>
      <c r="J257" s="219">
        <f>ROUND(I257*H257,2)</f>
        <v>0</v>
      </c>
      <c r="K257" s="215" t="s">
        <v>1</v>
      </c>
      <c r="L257" s="220"/>
      <c r="M257" s="221" t="s">
        <v>1</v>
      </c>
      <c r="N257" s="222" t="s">
        <v>43</v>
      </c>
      <c r="O257" s="90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5" t="s">
        <v>127</v>
      </c>
      <c r="AT257" s="225" t="s">
        <v>122</v>
      </c>
      <c r="AU257" s="225" t="s">
        <v>88</v>
      </c>
      <c r="AY257" s="16" t="s">
        <v>119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6" t="s">
        <v>86</v>
      </c>
      <c r="BK257" s="226">
        <f>ROUND(I257*H257,2)</f>
        <v>0</v>
      </c>
      <c r="BL257" s="16" t="s">
        <v>128</v>
      </c>
      <c r="BM257" s="225" t="s">
        <v>388</v>
      </c>
    </row>
    <row r="258" s="2" customFormat="1">
      <c r="A258" s="37"/>
      <c r="B258" s="38"/>
      <c r="C258" s="39"/>
      <c r="D258" s="227" t="s">
        <v>130</v>
      </c>
      <c r="E258" s="39"/>
      <c r="F258" s="228" t="s">
        <v>387</v>
      </c>
      <c r="G258" s="39"/>
      <c r="H258" s="39"/>
      <c r="I258" s="229"/>
      <c r="J258" s="39"/>
      <c r="K258" s="39"/>
      <c r="L258" s="43"/>
      <c r="M258" s="230"/>
      <c r="N258" s="231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130</v>
      </c>
      <c r="AU258" s="16" t="s">
        <v>88</v>
      </c>
    </row>
    <row r="259" s="2" customFormat="1" ht="16.5" customHeight="1">
      <c r="A259" s="37"/>
      <c r="B259" s="38"/>
      <c r="C259" s="232" t="s">
        <v>389</v>
      </c>
      <c r="D259" s="232" t="s">
        <v>131</v>
      </c>
      <c r="E259" s="233" t="s">
        <v>161</v>
      </c>
      <c r="F259" s="234" t="s">
        <v>162</v>
      </c>
      <c r="G259" s="235" t="s">
        <v>125</v>
      </c>
      <c r="H259" s="236">
        <v>2</v>
      </c>
      <c r="I259" s="237"/>
      <c r="J259" s="238">
        <f>ROUND(I259*H259,2)</f>
        <v>0</v>
      </c>
      <c r="K259" s="234" t="s">
        <v>126</v>
      </c>
      <c r="L259" s="43"/>
      <c r="M259" s="239" t="s">
        <v>1</v>
      </c>
      <c r="N259" s="240" t="s">
        <v>43</v>
      </c>
      <c r="O259" s="90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5" t="s">
        <v>128</v>
      </c>
      <c r="AT259" s="225" t="s">
        <v>131</v>
      </c>
      <c r="AU259" s="225" t="s">
        <v>88</v>
      </c>
      <c r="AY259" s="16" t="s">
        <v>119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6" t="s">
        <v>86</v>
      </c>
      <c r="BK259" s="226">
        <f>ROUND(I259*H259,2)</f>
        <v>0</v>
      </c>
      <c r="BL259" s="16" t="s">
        <v>128</v>
      </c>
      <c r="BM259" s="225" t="s">
        <v>390</v>
      </c>
    </row>
    <row r="260" s="2" customFormat="1">
      <c r="A260" s="37"/>
      <c r="B260" s="38"/>
      <c r="C260" s="39"/>
      <c r="D260" s="227" t="s">
        <v>130</v>
      </c>
      <c r="E260" s="39"/>
      <c r="F260" s="228" t="s">
        <v>162</v>
      </c>
      <c r="G260" s="39"/>
      <c r="H260" s="39"/>
      <c r="I260" s="229"/>
      <c r="J260" s="39"/>
      <c r="K260" s="39"/>
      <c r="L260" s="43"/>
      <c r="M260" s="230"/>
      <c r="N260" s="231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130</v>
      </c>
      <c r="AU260" s="16" t="s">
        <v>88</v>
      </c>
    </row>
    <row r="261" s="2" customFormat="1" ht="16.5" customHeight="1">
      <c r="A261" s="37"/>
      <c r="B261" s="38"/>
      <c r="C261" s="213" t="s">
        <v>391</v>
      </c>
      <c r="D261" s="213" t="s">
        <v>122</v>
      </c>
      <c r="E261" s="214" t="s">
        <v>392</v>
      </c>
      <c r="F261" s="215" t="s">
        <v>393</v>
      </c>
      <c r="G261" s="216" t="s">
        <v>125</v>
      </c>
      <c r="H261" s="217">
        <v>2</v>
      </c>
      <c r="I261" s="218"/>
      <c r="J261" s="219">
        <f>ROUND(I261*H261,2)</f>
        <v>0</v>
      </c>
      <c r="K261" s="215" t="s">
        <v>126</v>
      </c>
      <c r="L261" s="220"/>
      <c r="M261" s="221" t="s">
        <v>1</v>
      </c>
      <c r="N261" s="222" t="s">
        <v>43</v>
      </c>
      <c r="O261" s="90"/>
      <c r="P261" s="223">
        <f>O261*H261</f>
        <v>0</v>
      </c>
      <c r="Q261" s="223">
        <v>0.00011</v>
      </c>
      <c r="R261" s="223">
        <f>Q261*H261</f>
        <v>0.00022000000000000001</v>
      </c>
      <c r="S261" s="223">
        <v>0</v>
      </c>
      <c r="T261" s="224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5" t="s">
        <v>127</v>
      </c>
      <c r="AT261" s="225" t="s">
        <v>122</v>
      </c>
      <c r="AU261" s="225" t="s">
        <v>88</v>
      </c>
      <c r="AY261" s="16" t="s">
        <v>119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6" t="s">
        <v>86</v>
      </c>
      <c r="BK261" s="226">
        <f>ROUND(I261*H261,2)</f>
        <v>0</v>
      </c>
      <c r="BL261" s="16" t="s">
        <v>128</v>
      </c>
      <c r="BM261" s="225" t="s">
        <v>394</v>
      </c>
    </row>
    <row r="262" s="2" customFormat="1">
      <c r="A262" s="37"/>
      <c r="B262" s="38"/>
      <c r="C262" s="39"/>
      <c r="D262" s="227" t="s">
        <v>130</v>
      </c>
      <c r="E262" s="39"/>
      <c r="F262" s="228" t="s">
        <v>393</v>
      </c>
      <c r="G262" s="39"/>
      <c r="H262" s="39"/>
      <c r="I262" s="229"/>
      <c r="J262" s="39"/>
      <c r="K262" s="39"/>
      <c r="L262" s="43"/>
      <c r="M262" s="230"/>
      <c r="N262" s="231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130</v>
      </c>
      <c r="AU262" s="16" t="s">
        <v>88</v>
      </c>
    </row>
    <row r="263" s="2" customFormat="1" ht="24.15" customHeight="1">
      <c r="A263" s="37"/>
      <c r="B263" s="38"/>
      <c r="C263" s="232" t="s">
        <v>395</v>
      </c>
      <c r="D263" s="232" t="s">
        <v>131</v>
      </c>
      <c r="E263" s="233" t="s">
        <v>396</v>
      </c>
      <c r="F263" s="234" t="s">
        <v>397</v>
      </c>
      <c r="G263" s="235" t="s">
        <v>125</v>
      </c>
      <c r="H263" s="236">
        <v>2</v>
      </c>
      <c r="I263" s="237"/>
      <c r="J263" s="238">
        <f>ROUND(I263*H263,2)</f>
        <v>0</v>
      </c>
      <c r="K263" s="234" t="s">
        <v>126</v>
      </c>
      <c r="L263" s="43"/>
      <c r="M263" s="239" t="s">
        <v>1</v>
      </c>
      <c r="N263" s="240" t="s">
        <v>43</v>
      </c>
      <c r="O263" s="90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5" t="s">
        <v>128</v>
      </c>
      <c r="AT263" s="225" t="s">
        <v>131</v>
      </c>
      <c r="AU263" s="225" t="s">
        <v>88</v>
      </c>
      <c r="AY263" s="16" t="s">
        <v>119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6" t="s">
        <v>86</v>
      </c>
      <c r="BK263" s="226">
        <f>ROUND(I263*H263,2)</f>
        <v>0</v>
      </c>
      <c r="BL263" s="16" t="s">
        <v>128</v>
      </c>
      <c r="BM263" s="225" t="s">
        <v>398</v>
      </c>
    </row>
    <row r="264" s="2" customFormat="1">
      <c r="A264" s="37"/>
      <c r="B264" s="38"/>
      <c r="C264" s="39"/>
      <c r="D264" s="227" t="s">
        <v>130</v>
      </c>
      <c r="E264" s="39"/>
      <c r="F264" s="228" t="s">
        <v>397</v>
      </c>
      <c r="G264" s="39"/>
      <c r="H264" s="39"/>
      <c r="I264" s="229"/>
      <c r="J264" s="39"/>
      <c r="K264" s="39"/>
      <c r="L264" s="43"/>
      <c r="M264" s="230"/>
      <c r="N264" s="231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130</v>
      </c>
      <c r="AU264" s="16" t="s">
        <v>88</v>
      </c>
    </row>
    <row r="265" s="2" customFormat="1" ht="24.15" customHeight="1">
      <c r="A265" s="37"/>
      <c r="B265" s="38"/>
      <c r="C265" s="213" t="s">
        <v>399</v>
      </c>
      <c r="D265" s="213" t="s">
        <v>122</v>
      </c>
      <c r="E265" s="214" t="s">
        <v>400</v>
      </c>
      <c r="F265" s="215" t="s">
        <v>401</v>
      </c>
      <c r="G265" s="216" t="s">
        <v>154</v>
      </c>
      <c r="H265" s="217">
        <v>1</v>
      </c>
      <c r="I265" s="218"/>
      <c r="J265" s="219">
        <f>ROUND(I265*H265,2)</f>
        <v>0</v>
      </c>
      <c r="K265" s="215" t="s">
        <v>1</v>
      </c>
      <c r="L265" s="220"/>
      <c r="M265" s="221" t="s">
        <v>1</v>
      </c>
      <c r="N265" s="222" t="s">
        <v>43</v>
      </c>
      <c r="O265" s="90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5" t="s">
        <v>127</v>
      </c>
      <c r="AT265" s="225" t="s">
        <v>122</v>
      </c>
      <c r="AU265" s="225" t="s">
        <v>88</v>
      </c>
      <c r="AY265" s="16" t="s">
        <v>119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6" t="s">
        <v>86</v>
      </c>
      <c r="BK265" s="226">
        <f>ROUND(I265*H265,2)</f>
        <v>0</v>
      </c>
      <c r="BL265" s="16" t="s">
        <v>128</v>
      </c>
      <c r="BM265" s="225" t="s">
        <v>402</v>
      </c>
    </row>
    <row r="266" s="2" customFormat="1">
      <c r="A266" s="37"/>
      <c r="B266" s="38"/>
      <c r="C266" s="39"/>
      <c r="D266" s="227" t="s">
        <v>130</v>
      </c>
      <c r="E266" s="39"/>
      <c r="F266" s="228" t="s">
        <v>401</v>
      </c>
      <c r="G266" s="39"/>
      <c r="H266" s="39"/>
      <c r="I266" s="229"/>
      <c r="J266" s="39"/>
      <c r="K266" s="39"/>
      <c r="L266" s="43"/>
      <c r="M266" s="230"/>
      <c r="N266" s="231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130</v>
      </c>
      <c r="AU266" s="16" t="s">
        <v>88</v>
      </c>
    </row>
    <row r="267" s="2" customFormat="1" ht="21.75" customHeight="1">
      <c r="A267" s="37"/>
      <c r="B267" s="38"/>
      <c r="C267" s="213" t="s">
        <v>403</v>
      </c>
      <c r="D267" s="213" t="s">
        <v>122</v>
      </c>
      <c r="E267" s="214" t="s">
        <v>404</v>
      </c>
      <c r="F267" s="215" t="s">
        <v>405</v>
      </c>
      <c r="G267" s="216" t="s">
        <v>125</v>
      </c>
      <c r="H267" s="217">
        <v>1</v>
      </c>
      <c r="I267" s="218"/>
      <c r="J267" s="219">
        <f>ROUND(I267*H267,2)</f>
        <v>0</v>
      </c>
      <c r="K267" s="215" t="s">
        <v>126</v>
      </c>
      <c r="L267" s="220"/>
      <c r="M267" s="221" t="s">
        <v>1</v>
      </c>
      <c r="N267" s="222" t="s">
        <v>43</v>
      </c>
      <c r="O267" s="90"/>
      <c r="P267" s="223">
        <f>O267*H267</f>
        <v>0</v>
      </c>
      <c r="Q267" s="223">
        <v>0.0027499999999999998</v>
      </c>
      <c r="R267" s="223">
        <f>Q267*H267</f>
        <v>0.0027499999999999998</v>
      </c>
      <c r="S267" s="223">
        <v>0</v>
      </c>
      <c r="T267" s="224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5" t="s">
        <v>127</v>
      </c>
      <c r="AT267" s="225" t="s">
        <v>122</v>
      </c>
      <c r="AU267" s="225" t="s">
        <v>88</v>
      </c>
      <c r="AY267" s="16" t="s">
        <v>119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6" t="s">
        <v>86</v>
      </c>
      <c r="BK267" s="226">
        <f>ROUND(I267*H267,2)</f>
        <v>0</v>
      </c>
      <c r="BL267" s="16" t="s">
        <v>128</v>
      </c>
      <c r="BM267" s="225" t="s">
        <v>406</v>
      </c>
    </row>
    <row r="268" s="2" customFormat="1">
      <c r="A268" s="37"/>
      <c r="B268" s="38"/>
      <c r="C268" s="39"/>
      <c r="D268" s="227" t="s">
        <v>130</v>
      </c>
      <c r="E268" s="39"/>
      <c r="F268" s="228" t="s">
        <v>405</v>
      </c>
      <c r="G268" s="39"/>
      <c r="H268" s="39"/>
      <c r="I268" s="229"/>
      <c r="J268" s="39"/>
      <c r="K268" s="39"/>
      <c r="L268" s="43"/>
      <c r="M268" s="230"/>
      <c r="N268" s="231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130</v>
      </c>
      <c r="AU268" s="16" t="s">
        <v>88</v>
      </c>
    </row>
    <row r="269" s="13" customFormat="1">
      <c r="A269" s="13"/>
      <c r="B269" s="241"/>
      <c r="C269" s="242"/>
      <c r="D269" s="227" t="s">
        <v>198</v>
      </c>
      <c r="E269" s="243" t="s">
        <v>1</v>
      </c>
      <c r="F269" s="244" t="s">
        <v>407</v>
      </c>
      <c r="G269" s="242"/>
      <c r="H269" s="245">
        <v>1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1" t="s">
        <v>198</v>
      </c>
      <c r="AU269" s="251" t="s">
        <v>88</v>
      </c>
      <c r="AV269" s="13" t="s">
        <v>88</v>
      </c>
      <c r="AW269" s="13" t="s">
        <v>34</v>
      </c>
      <c r="AX269" s="13" t="s">
        <v>86</v>
      </c>
      <c r="AY269" s="251" t="s">
        <v>119</v>
      </c>
    </row>
    <row r="270" s="2" customFormat="1" ht="24.15" customHeight="1">
      <c r="A270" s="37"/>
      <c r="B270" s="38"/>
      <c r="C270" s="232" t="s">
        <v>408</v>
      </c>
      <c r="D270" s="232" t="s">
        <v>131</v>
      </c>
      <c r="E270" s="233" t="s">
        <v>409</v>
      </c>
      <c r="F270" s="234" t="s">
        <v>410</v>
      </c>
      <c r="G270" s="235" t="s">
        <v>125</v>
      </c>
      <c r="H270" s="236">
        <v>1</v>
      </c>
      <c r="I270" s="237"/>
      <c r="J270" s="238">
        <f>ROUND(I270*H270,2)</f>
        <v>0</v>
      </c>
      <c r="K270" s="234" t="s">
        <v>126</v>
      </c>
      <c r="L270" s="43"/>
      <c r="M270" s="239" t="s">
        <v>1</v>
      </c>
      <c r="N270" s="240" t="s">
        <v>43</v>
      </c>
      <c r="O270" s="90"/>
      <c r="P270" s="223">
        <f>O270*H270</f>
        <v>0</v>
      </c>
      <c r="Q270" s="223">
        <v>0</v>
      </c>
      <c r="R270" s="223">
        <f>Q270*H270</f>
        <v>0</v>
      </c>
      <c r="S270" s="223">
        <v>0</v>
      </c>
      <c r="T270" s="224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5" t="s">
        <v>128</v>
      </c>
      <c r="AT270" s="225" t="s">
        <v>131</v>
      </c>
      <c r="AU270" s="225" t="s">
        <v>88</v>
      </c>
      <c r="AY270" s="16" t="s">
        <v>119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6" t="s">
        <v>86</v>
      </c>
      <c r="BK270" s="226">
        <f>ROUND(I270*H270,2)</f>
        <v>0</v>
      </c>
      <c r="BL270" s="16" t="s">
        <v>128</v>
      </c>
      <c r="BM270" s="225" t="s">
        <v>411</v>
      </c>
    </row>
    <row r="271" s="2" customFormat="1">
      <c r="A271" s="37"/>
      <c r="B271" s="38"/>
      <c r="C271" s="39"/>
      <c r="D271" s="227" t="s">
        <v>130</v>
      </c>
      <c r="E271" s="39"/>
      <c r="F271" s="228" t="s">
        <v>410</v>
      </c>
      <c r="G271" s="39"/>
      <c r="H271" s="39"/>
      <c r="I271" s="229"/>
      <c r="J271" s="39"/>
      <c r="K271" s="39"/>
      <c r="L271" s="43"/>
      <c r="M271" s="230"/>
      <c r="N271" s="231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130</v>
      </c>
      <c r="AU271" s="16" t="s">
        <v>88</v>
      </c>
    </row>
    <row r="272" s="2" customFormat="1" ht="24.15" customHeight="1">
      <c r="A272" s="37"/>
      <c r="B272" s="38"/>
      <c r="C272" s="213" t="s">
        <v>412</v>
      </c>
      <c r="D272" s="213" t="s">
        <v>122</v>
      </c>
      <c r="E272" s="214" t="s">
        <v>413</v>
      </c>
      <c r="F272" s="215" t="s">
        <v>414</v>
      </c>
      <c r="G272" s="216" t="s">
        <v>125</v>
      </c>
      <c r="H272" s="217">
        <v>1</v>
      </c>
      <c r="I272" s="218"/>
      <c r="J272" s="219">
        <f>ROUND(I272*H272,2)</f>
        <v>0</v>
      </c>
      <c r="K272" s="215" t="s">
        <v>1</v>
      </c>
      <c r="L272" s="220"/>
      <c r="M272" s="221" t="s">
        <v>1</v>
      </c>
      <c r="N272" s="222" t="s">
        <v>43</v>
      </c>
      <c r="O272" s="90"/>
      <c r="P272" s="223">
        <f>O272*H272</f>
        <v>0</v>
      </c>
      <c r="Q272" s="223">
        <v>0.015699999999999999</v>
      </c>
      <c r="R272" s="223">
        <f>Q272*H272</f>
        <v>0.015699999999999999</v>
      </c>
      <c r="S272" s="223">
        <v>0</v>
      </c>
      <c r="T272" s="224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5" t="s">
        <v>127</v>
      </c>
      <c r="AT272" s="225" t="s">
        <v>122</v>
      </c>
      <c r="AU272" s="225" t="s">
        <v>88</v>
      </c>
      <c r="AY272" s="16" t="s">
        <v>119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6" t="s">
        <v>86</v>
      </c>
      <c r="BK272" s="226">
        <f>ROUND(I272*H272,2)</f>
        <v>0</v>
      </c>
      <c r="BL272" s="16" t="s">
        <v>128</v>
      </c>
      <c r="BM272" s="225" t="s">
        <v>415</v>
      </c>
    </row>
    <row r="273" s="2" customFormat="1">
      <c r="A273" s="37"/>
      <c r="B273" s="38"/>
      <c r="C273" s="39"/>
      <c r="D273" s="227" t="s">
        <v>130</v>
      </c>
      <c r="E273" s="39"/>
      <c r="F273" s="228" t="s">
        <v>414</v>
      </c>
      <c r="G273" s="39"/>
      <c r="H273" s="39"/>
      <c r="I273" s="229"/>
      <c r="J273" s="39"/>
      <c r="K273" s="39"/>
      <c r="L273" s="43"/>
      <c r="M273" s="230"/>
      <c r="N273" s="231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130</v>
      </c>
      <c r="AU273" s="16" t="s">
        <v>88</v>
      </c>
    </row>
    <row r="274" s="2" customFormat="1" ht="24.15" customHeight="1">
      <c r="A274" s="37"/>
      <c r="B274" s="38"/>
      <c r="C274" s="232" t="s">
        <v>416</v>
      </c>
      <c r="D274" s="232" t="s">
        <v>131</v>
      </c>
      <c r="E274" s="233" t="s">
        <v>417</v>
      </c>
      <c r="F274" s="234" t="s">
        <v>418</v>
      </c>
      <c r="G274" s="235" t="s">
        <v>125</v>
      </c>
      <c r="H274" s="236">
        <v>1</v>
      </c>
      <c r="I274" s="237"/>
      <c r="J274" s="238">
        <f>ROUND(I274*H274,2)</f>
        <v>0</v>
      </c>
      <c r="K274" s="234" t="s">
        <v>126</v>
      </c>
      <c r="L274" s="43"/>
      <c r="M274" s="239" t="s">
        <v>1</v>
      </c>
      <c r="N274" s="240" t="s">
        <v>43</v>
      </c>
      <c r="O274" s="90"/>
      <c r="P274" s="223">
        <f>O274*H274</f>
        <v>0</v>
      </c>
      <c r="Q274" s="223">
        <v>0</v>
      </c>
      <c r="R274" s="223">
        <f>Q274*H274</f>
        <v>0</v>
      </c>
      <c r="S274" s="223">
        <v>0</v>
      </c>
      <c r="T274" s="224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5" t="s">
        <v>128</v>
      </c>
      <c r="AT274" s="225" t="s">
        <v>131</v>
      </c>
      <c r="AU274" s="225" t="s">
        <v>88</v>
      </c>
      <c r="AY274" s="16" t="s">
        <v>119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6" t="s">
        <v>86</v>
      </c>
      <c r="BK274" s="226">
        <f>ROUND(I274*H274,2)</f>
        <v>0</v>
      </c>
      <c r="BL274" s="16" t="s">
        <v>128</v>
      </c>
      <c r="BM274" s="225" t="s">
        <v>419</v>
      </c>
    </row>
    <row r="275" s="2" customFormat="1">
      <c r="A275" s="37"/>
      <c r="B275" s="38"/>
      <c r="C275" s="39"/>
      <c r="D275" s="227" t="s">
        <v>130</v>
      </c>
      <c r="E275" s="39"/>
      <c r="F275" s="228" t="s">
        <v>418</v>
      </c>
      <c r="G275" s="39"/>
      <c r="H275" s="39"/>
      <c r="I275" s="229"/>
      <c r="J275" s="39"/>
      <c r="K275" s="39"/>
      <c r="L275" s="43"/>
      <c r="M275" s="230"/>
      <c r="N275" s="231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130</v>
      </c>
      <c r="AU275" s="16" t="s">
        <v>88</v>
      </c>
    </row>
    <row r="276" s="2" customFormat="1" ht="16.5" customHeight="1">
      <c r="A276" s="37"/>
      <c r="B276" s="38"/>
      <c r="C276" s="232" t="s">
        <v>420</v>
      </c>
      <c r="D276" s="232" t="s">
        <v>131</v>
      </c>
      <c r="E276" s="233" t="s">
        <v>421</v>
      </c>
      <c r="F276" s="234" t="s">
        <v>422</v>
      </c>
      <c r="G276" s="235" t="s">
        <v>125</v>
      </c>
      <c r="H276" s="236">
        <v>2</v>
      </c>
      <c r="I276" s="237"/>
      <c r="J276" s="238">
        <f>ROUND(I276*H276,2)</f>
        <v>0</v>
      </c>
      <c r="K276" s="234" t="s">
        <v>126</v>
      </c>
      <c r="L276" s="43"/>
      <c r="M276" s="239" t="s">
        <v>1</v>
      </c>
      <c r="N276" s="240" t="s">
        <v>43</v>
      </c>
      <c r="O276" s="90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5" t="s">
        <v>128</v>
      </c>
      <c r="AT276" s="225" t="s">
        <v>131</v>
      </c>
      <c r="AU276" s="225" t="s">
        <v>88</v>
      </c>
      <c r="AY276" s="16" t="s">
        <v>119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6" t="s">
        <v>86</v>
      </c>
      <c r="BK276" s="226">
        <f>ROUND(I276*H276,2)</f>
        <v>0</v>
      </c>
      <c r="BL276" s="16" t="s">
        <v>128</v>
      </c>
      <c r="BM276" s="225" t="s">
        <v>423</v>
      </c>
    </row>
    <row r="277" s="2" customFormat="1">
      <c r="A277" s="37"/>
      <c r="B277" s="38"/>
      <c r="C277" s="39"/>
      <c r="D277" s="227" t="s">
        <v>130</v>
      </c>
      <c r="E277" s="39"/>
      <c r="F277" s="228" t="s">
        <v>422</v>
      </c>
      <c r="G277" s="39"/>
      <c r="H277" s="39"/>
      <c r="I277" s="229"/>
      <c r="J277" s="39"/>
      <c r="K277" s="39"/>
      <c r="L277" s="43"/>
      <c r="M277" s="230"/>
      <c r="N277" s="231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130</v>
      </c>
      <c r="AU277" s="16" t="s">
        <v>88</v>
      </c>
    </row>
    <row r="278" s="13" customFormat="1">
      <c r="A278" s="13"/>
      <c r="B278" s="241"/>
      <c r="C278" s="242"/>
      <c r="D278" s="227" t="s">
        <v>198</v>
      </c>
      <c r="E278" s="243" t="s">
        <v>1</v>
      </c>
      <c r="F278" s="244" t="s">
        <v>424</v>
      </c>
      <c r="G278" s="242"/>
      <c r="H278" s="245">
        <v>2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1" t="s">
        <v>198</v>
      </c>
      <c r="AU278" s="251" t="s">
        <v>88</v>
      </c>
      <c r="AV278" s="13" t="s">
        <v>88</v>
      </c>
      <c r="AW278" s="13" t="s">
        <v>34</v>
      </c>
      <c r="AX278" s="13" t="s">
        <v>86</v>
      </c>
      <c r="AY278" s="251" t="s">
        <v>119</v>
      </c>
    </row>
    <row r="279" s="2" customFormat="1" ht="16.5" customHeight="1">
      <c r="A279" s="37"/>
      <c r="B279" s="38"/>
      <c r="C279" s="213" t="s">
        <v>425</v>
      </c>
      <c r="D279" s="213" t="s">
        <v>122</v>
      </c>
      <c r="E279" s="214" t="s">
        <v>426</v>
      </c>
      <c r="F279" s="215" t="s">
        <v>427</v>
      </c>
      <c r="G279" s="216" t="s">
        <v>125</v>
      </c>
      <c r="H279" s="217">
        <v>1</v>
      </c>
      <c r="I279" s="218"/>
      <c r="J279" s="219">
        <f>ROUND(I279*H279,2)</f>
        <v>0</v>
      </c>
      <c r="K279" s="215" t="s">
        <v>126</v>
      </c>
      <c r="L279" s="220"/>
      <c r="M279" s="221" t="s">
        <v>1</v>
      </c>
      <c r="N279" s="222" t="s">
        <v>43</v>
      </c>
      <c r="O279" s="90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5" t="s">
        <v>127</v>
      </c>
      <c r="AT279" s="225" t="s">
        <v>122</v>
      </c>
      <c r="AU279" s="225" t="s">
        <v>88</v>
      </c>
      <c r="AY279" s="16" t="s">
        <v>119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6" t="s">
        <v>86</v>
      </c>
      <c r="BK279" s="226">
        <f>ROUND(I279*H279,2)</f>
        <v>0</v>
      </c>
      <c r="BL279" s="16" t="s">
        <v>128</v>
      </c>
      <c r="BM279" s="225" t="s">
        <v>428</v>
      </c>
    </row>
    <row r="280" s="2" customFormat="1">
      <c r="A280" s="37"/>
      <c r="B280" s="38"/>
      <c r="C280" s="39"/>
      <c r="D280" s="227" t="s">
        <v>130</v>
      </c>
      <c r="E280" s="39"/>
      <c r="F280" s="228" t="s">
        <v>427</v>
      </c>
      <c r="G280" s="39"/>
      <c r="H280" s="39"/>
      <c r="I280" s="229"/>
      <c r="J280" s="39"/>
      <c r="K280" s="39"/>
      <c r="L280" s="43"/>
      <c r="M280" s="230"/>
      <c r="N280" s="231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130</v>
      </c>
      <c r="AU280" s="16" t="s">
        <v>88</v>
      </c>
    </row>
    <row r="281" s="2" customFormat="1" ht="16.5" customHeight="1">
      <c r="A281" s="37"/>
      <c r="B281" s="38"/>
      <c r="C281" s="232" t="s">
        <v>429</v>
      </c>
      <c r="D281" s="232" t="s">
        <v>131</v>
      </c>
      <c r="E281" s="233" t="s">
        <v>430</v>
      </c>
      <c r="F281" s="234" t="s">
        <v>431</v>
      </c>
      <c r="G281" s="235" t="s">
        <v>125</v>
      </c>
      <c r="H281" s="236">
        <v>1</v>
      </c>
      <c r="I281" s="237"/>
      <c r="J281" s="238">
        <f>ROUND(I281*H281,2)</f>
        <v>0</v>
      </c>
      <c r="K281" s="234" t="s">
        <v>126</v>
      </c>
      <c r="L281" s="43"/>
      <c r="M281" s="239" t="s">
        <v>1</v>
      </c>
      <c r="N281" s="240" t="s">
        <v>43</v>
      </c>
      <c r="O281" s="90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5" t="s">
        <v>128</v>
      </c>
      <c r="AT281" s="225" t="s">
        <v>131</v>
      </c>
      <c r="AU281" s="225" t="s">
        <v>88</v>
      </c>
      <c r="AY281" s="16" t="s">
        <v>119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6" t="s">
        <v>86</v>
      </c>
      <c r="BK281" s="226">
        <f>ROUND(I281*H281,2)</f>
        <v>0</v>
      </c>
      <c r="BL281" s="16" t="s">
        <v>128</v>
      </c>
      <c r="BM281" s="225" t="s">
        <v>432</v>
      </c>
    </row>
    <row r="282" s="2" customFormat="1">
      <c r="A282" s="37"/>
      <c r="B282" s="38"/>
      <c r="C282" s="39"/>
      <c r="D282" s="227" t="s">
        <v>130</v>
      </c>
      <c r="E282" s="39"/>
      <c r="F282" s="228" t="s">
        <v>431</v>
      </c>
      <c r="G282" s="39"/>
      <c r="H282" s="39"/>
      <c r="I282" s="229"/>
      <c r="J282" s="39"/>
      <c r="K282" s="39"/>
      <c r="L282" s="43"/>
      <c r="M282" s="230"/>
      <c r="N282" s="231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130</v>
      </c>
      <c r="AU282" s="16" t="s">
        <v>88</v>
      </c>
    </row>
    <row r="283" s="13" customFormat="1">
      <c r="A283" s="13"/>
      <c r="B283" s="241"/>
      <c r="C283" s="242"/>
      <c r="D283" s="227" t="s">
        <v>198</v>
      </c>
      <c r="E283" s="243" t="s">
        <v>1</v>
      </c>
      <c r="F283" s="244" t="s">
        <v>433</v>
      </c>
      <c r="G283" s="242"/>
      <c r="H283" s="245">
        <v>1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1" t="s">
        <v>198</v>
      </c>
      <c r="AU283" s="251" t="s">
        <v>88</v>
      </c>
      <c r="AV283" s="13" t="s">
        <v>88</v>
      </c>
      <c r="AW283" s="13" t="s">
        <v>34</v>
      </c>
      <c r="AX283" s="13" t="s">
        <v>86</v>
      </c>
      <c r="AY283" s="251" t="s">
        <v>119</v>
      </c>
    </row>
    <row r="284" s="2" customFormat="1" ht="24.15" customHeight="1">
      <c r="A284" s="37"/>
      <c r="B284" s="38"/>
      <c r="C284" s="213" t="s">
        <v>434</v>
      </c>
      <c r="D284" s="213" t="s">
        <v>122</v>
      </c>
      <c r="E284" s="214" t="s">
        <v>435</v>
      </c>
      <c r="F284" s="215" t="s">
        <v>436</v>
      </c>
      <c r="G284" s="216" t="s">
        <v>125</v>
      </c>
      <c r="H284" s="217">
        <v>1</v>
      </c>
      <c r="I284" s="218"/>
      <c r="J284" s="219">
        <f>ROUND(I284*H284,2)</f>
        <v>0</v>
      </c>
      <c r="K284" s="215" t="s">
        <v>262</v>
      </c>
      <c r="L284" s="220"/>
      <c r="M284" s="221" t="s">
        <v>1</v>
      </c>
      <c r="N284" s="222" t="s">
        <v>43</v>
      </c>
      <c r="O284" s="90"/>
      <c r="P284" s="223">
        <f>O284*H284</f>
        <v>0</v>
      </c>
      <c r="Q284" s="223">
        <v>0.0011999999999999999</v>
      </c>
      <c r="R284" s="223">
        <f>Q284*H284</f>
        <v>0.0011999999999999999</v>
      </c>
      <c r="S284" s="223">
        <v>0</v>
      </c>
      <c r="T284" s="224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5" t="s">
        <v>127</v>
      </c>
      <c r="AT284" s="225" t="s">
        <v>122</v>
      </c>
      <c r="AU284" s="225" t="s">
        <v>88</v>
      </c>
      <c r="AY284" s="16" t="s">
        <v>119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6" t="s">
        <v>86</v>
      </c>
      <c r="BK284" s="226">
        <f>ROUND(I284*H284,2)</f>
        <v>0</v>
      </c>
      <c r="BL284" s="16" t="s">
        <v>128</v>
      </c>
      <c r="BM284" s="225" t="s">
        <v>437</v>
      </c>
    </row>
    <row r="285" s="2" customFormat="1">
      <c r="A285" s="37"/>
      <c r="B285" s="38"/>
      <c r="C285" s="39"/>
      <c r="D285" s="227" t="s">
        <v>130</v>
      </c>
      <c r="E285" s="39"/>
      <c r="F285" s="228" t="s">
        <v>436</v>
      </c>
      <c r="G285" s="39"/>
      <c r="H285" s="39"/>
      <c r="I285" s="229"/>
      <c r="J285" s="39"/>
      <c r="K285" s="39"/>
      <c r="L285" s="43"/>
      <c r="M285" s="230"/>
      <c r="N285" s="231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130</v>
      </c>
      <c r="AU285" s="16" t="s">
        <v>88</v>
      </c>
    </row>
    <row r="286" s="2" customFormat="1" ht="24.15" customHeight="1">
      <c r="A286" s="37"/>
      <c r="B286" s="38"/>
      <c r="C286" s="232" t="s">
        <v>438</v>
      </c>
      <c r="D286" s="232" t="s">
        <v>131</v>
      </c>
      <c r="E286" s="233" t="s">
        <v>439</v>
      </c>
      <c r="F286" s="234" t="s">
        <v>440</v>
      </c>
      <c r="G286" s="235" t="s">
        <v>125</v>
      </c>
      <c r="H286" s="236">
        <v>1</v>
      </c>
      <c r="I286" s="237"/>
      <c r="J286" s="238">
        <f>ROUND(I286*H286,2)</f>
        <v>0</v>
      </c>
      <c r="K286" s="234" t="s">
        <v>126</v>
      </c>
      <c r="L286" s="43"/>
      <c r="M286" s="239" t="s">
        <v>1</v>
      </c>
      <c r="N286" s="240" t="s">
        <v>43</v>
      </c>
      <c r="O286" s="90"/>
      <c r="P286" s="223">
        <f>O286*H286</f>
        <v>0</v>
      </c>
      <c r="Q286" s="223">
        <v>0</v>
      </c>
      <c r="R286" s="223">
        <f>Q286*H286</f>
        <v>0</v>
      </c>
      <c r="S286" s="223">
        <v>0</v>
      </c>
      <c r="T286" s="224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5" t="s">
        <v>128</v>
      </c>
      <c r="AT286" s="225" t="s">
        <v>131</v>
      </c>
      <c r="AU286" s="225" t="s">
        <v>88</v>
      </c>
      <c r="AY286" s="16" t="s">
        <v>119</v>
      </c>
      <c r="BE286" s="226">
        <f>IF(N286="základní",J286,0)</f>
        <v>0</v>
      </c>
      <c r="BF286" s="226">
        <f>IF(N286="snížená",J286,0)</f>
        <v>0</v>
      </c>
      <c r="BG286" s="226">
        <f>IF(N286="zákl. přenesená",J286,0)</f>
        <v>0</v>
      </c>
      <c r="BH286" s="226">
        <f>IF(N286="sníž. přenesená",J286,0)</f>
        <v>0</v>
      </c>
      <c r="BI286" s="226">
        <f>IF(N286="nulová",J286,0)</f>
        <v>0</v>
      </c>
      <c r="BJ286" s="16" t="s">
        <v>86</v>
      </c>
      <c r="BK286" s="226">
        <f>ROUND(I286*H286,2)</f>
        <v>0</v>
      </c>
      <c r="BL286" s="16" t="s">
        <v>128</v>
      </c>
      <c r="BM286" s="225" t="s">
        <v>441</v>
      </c>
    </row>
    <row r="287" s="2" customFormat="1">
      <c r="A287" s="37"/>
      <c r="B287" s="38"/>
      <c r="C287" s="39"/>
      <c r="D287" s="227" t="s">
        <v>130</v>
      </c>
      <c r="E287" s="39"/>
      <c r="F287" s="228" t="s">
        <v>440</v>
      </c>
      <c r="G287" s="39"/>
      <c r="H287" s="39"/>
      <c r="I287" s="229"/>
      <c r="J287" s="39"/>
      <c r="K287" s="39"/>
      <c r="L287" s="43"/>
      <c r="M287" s="230"/>
      <c r="N287" s="231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130</v>
      </c>
      <c r="AU287" s="16" t="s">
        <v>88</v>
      </c>
    </row>
    <row r="288" s="2" customFormat="1" ht="16.5" customHeight="1">
      <c r="A288" s="37"/>
      <c r="B288" s="38"/>
      <c r="C288" s="213" t="s">
        <v>442</v>
      </c>
      <c r="D288" s="213" t="s">
        <v>122</v>
      </c>
      <c r="E288" s="214" t="s">
        <v>443</v>
      </c>
      <c r="F288" s="215" t="s">
        <v>444</v>
      </c>
      <c r="G288" s="216" t="s">
        <v>125</v>
      </c>
      <c r="H288" s="217">
        <v>3</v>
      </c>
      <c r="I288" s="218"/>
      <c r="J288" s="219">
        <f>ROUND(I288*H288,2)</f>
        <v>0</v>
      </c>
      <c r="K288" s="215" t="s">
        <v>1</v>
      </c>
      <c r="L288" s="220"/>
      <c r="M288" s="221" t="s">
        <v>1</v>
      </c>
      <c r="N288" s="222" t="s">
        <v>43</v>
      </c>
      <c r="O288" s="90"/>
      <c r="P288" s="223">
        <f>O288*H288</f>
        <v>0</v>
      </c>
      <c r="Q288" s="223">
        <v>0.00011</v>
      </c>
      <c r="R288" s="223">
        <f>Q288*H288</f>
        <v>0.00033</v>
      </c>
      <c r="S288" s="223">
        <v>0</v>
      </c>
      <c r="T288" s="224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5" t="s">
        <v>127</v>
      </c>
      <c r="AT288" s="225" t="s">
        <v>122</v>
      </c>
      <c r="AU288" s="225" t="s">
        <v>88</v>
      </c>
      <c r="AY288" s="16" t="s">
        <v>119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6" t="s">
        <v>86</v>
      </c>
      <c r="BK288" s="226">
        <f>ROUND(I288*H288,2)</f>
        <v>0</v>
      </c>
      <c r="BL288" s="16" t="s">
        <v>128</v>
      </c>
      <c r="BM288" s="225" t="s">
        <v>445</v>
      </c>
    </row>
    <row r="289" s="2" customFormat="1">
      <c r="A289" s="37"/>
      <c r="B289" s="38"/>
      <c r="C289" s="39"/>
      <c r="D289" s="227" t="s">
        <v>130</v>
      </c>
      <c r="E289" s="39"/>
      <c r="F289" s="228" t="s">
        <v>444</v>
      </c>
      <c r="G289" s="39"/>
      <c r="H289" s="39"/>
      <c r="I289" s="229"/>
      <c r="J289" s="39"/>
      <c r="K289" s="39"/>
      <c r="L289" s="43"/>
      <c r="M289" s="230"/>
      <c r="N289" s="231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130</v>
      </c>
      <c r="AU289" s="16" t="s">
        <v>88</v>
      </c>
    </row>
    <row r="290" s="2" customFormat="1" ht="24.15" customHeight="1">
      <c r="A290" s="37"/>
      <c r="B290" s="38"/>
      <c r="C290" s="232" t="s">
        <v>446</v>
      </c>
      <c r="D290" s="232" t="s">
        <v>131</v>
      </c>
      <c r="E290" s="233" t="s">
        <v>447</v>
      </c>
      <c r="F290" s="234" t="s">
        <v>448</v>
      </c>
      <c r="G290" s="235" t="s">
        <v>125</v>
      </c>
      <c r="H290" s="236">
        <v>3</v>
      </c>
      <c r="I290" s="237"/>
      <c r="J290" s="238">
        <f>ROUND(I290*H290,2)</f>
        <v>0</v>
      </c>
      <c r="K290" s="234" t="s">
        <v>126</v>
      </c>
      <c r="L290" s="43"/>
      <c r="M290" s="239" t="s">
        <v>1</v>
      </c>
      <c r="N290" s="240" t="s">
        <v>43</v>
      </c>
      <c r="O290" s="90"/>
      <c r="P290" s="223">
        <f>O290*H290</f>
        <v>0</v>
      </c>
      <c r="Q290" s="223">
        <v>0</v>
      </c>
      <c r="R290" s="223">
        <f>Q290*H290</f>
        <v>0</v>
      </c>
      <c r="S290" s="223">
        <v>0</v>
      </c>
      <c r="T290" s="224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5" t="s">
        <v>128</v>
      </c>
      <c r="AT290" s="225" t="s">
        <v>131</v>
      </c>
      <c r="AU290" s="225" t="s">
        <v>88</v>
      </c>
      <c r="AY290" s="16" t="s">
        <v>119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6" t="s">
        <v>86</v>
      </c>
      <c r="BK290" s="226">
        <f>ROUND(I290*H290,2)</f>
        <v>0</v>
      </c>
      <c r="BL290" s="16" t="s">
        <v>128</v>
      </c>
      <c r="BM290" s="225" t="s">
        <v>449</v>
      </c>
    </row>
    <row r="291" s="2" customFormat="1">
      <c r="A291" s="37"/>
      <c r="B291" s="38"/>
      <c r="C291" s="39"/>
      <c r="D291" s="227" t="s">
        <v>130</v>
      </c>
      <c r="E291" s="39"/>
      <c r="F291" s="228" t="s">
        <v>448</v>
      </c>
      <c r="G291" s="39"/>
      <c r="H291" s="39"/>
      <c r="I291" s="229"/>
      <c r="J291" s="39"/>
      <c r="K291" s="39"/>
      <c r="L291" s="43"/>
      <c r="M291" s="230"/>
      <c r="N291" s="231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130</v>
      </c>
      <c r="AU291" s="16" t="s">
        <v>88</v>
      </c>
    </row>
    <row r="292" s="2" customFormat="1" ht="16.5" customHeight="1">
      <c r="A292" s="37"/>
      <c r="B292" s="38"/>
      <c r="C292" s="232" t="s">
        <v>450</v>
      </c>
      <c r="D292" s="232" t="s">
        <v>131</v>
      </c>
      <c r="E292" s="233" t="s">
        <v>451</v>
      </c>
      <c r="F292" s="234" t="s">
        <v>452</v>
      </c>
      <c r="G292" s="235" t="s">
        <v>453</v>
      </c>
      <c r="H292" s="236">
        <v>6</v>
      </c>
      <c r="I292" s="237"/>
      <c r="J292" s="238">
        <f>ROUND(I292*H292,2)</f>
        <v>0</v>
      </c>
      <c r="K292" s="234" t="s">
        <v>126</v>
      </c>
      <c r="L292" s="43"/>
      <c r="M292" s="239" t="s">
        <v>1</v>
      </c>
      <c r="N292" s="240" t="s">
        <v>43</v>
      </c>
      <c r="O292" s="90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5" t="s">
        <v>128</v>
      </c>
      <c r="AT292" s="225" t="s">
        <v>131</v>
      </c>
      <c r="AU292" s="225" t="s">
        <v>88</v>
      </c>
      <c r="AY292" s="16" t="s">
        <v>119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6" t="s">
        <v>86</v>
      </c>
      <c r="BK292" s="226">
        <f>ROUND(I292*H292,2)</f>
        <v>0</v>
      </c>
      <c r="BL292" s="16" t="s">
        <v>128</v>
      </c>
      <c r="BM292" s="225" t="s">
        <v>454</v>
      </c>
    </row>
    <row r="293" s="2" customFormat="1">
      <c r="A293" s="37"/>
      <c r="B293" s="38"/>
      <c r="C293" s="39"/>
      <c r="D293" s="227" t="s">
        <v>130</v>
      </c>
      <c r="E293" s="39"/>
      <c r="F293" s="228" t="s">
        <v>452</v>
      </c>
      <c r="G293" s="39"/>
      <c r="H293" s="39"/>
      <c r="I293" s="229"/>
      <c r="J293" s="39"/>
      <c r="K293" s="39"/>
      <c r="L293" s="43"/>
      <c r="M293" s="230"/>
      <c r="N293" s="231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130</v>
      </c>
      <c r="AU293" s="16" t="s">
        <v>88</v>
      </c>
    </row>
    <row r="294" s="13" customFormat="1">
      <c r="A294" s="13"/>
      <c r="B294" s="241"/>
      <c r="C294" s="242"/>
      <c r="D294" s="227" t="s">
        <v>198</v>
      </c>
      <c r="E294" s="243" t="s">
        <v>1</v>
      </c>
      <c r="F294" s="244" t="s">
        <v>455</v>
      </c>
      <c r="G294" s="242"/>
      <c r="H294" s="245">
        <v>6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1" t="s">
        <v>198</v>
      </c>
      <c r="AU294" s="251" t="s">
        <v>88</v>
      </c>
      <c r="AV294" s="13" t="s">
        <v>88</v>
      </c>
      <c r="AW294" s="13" t="s">
        <v>34</v>
      </c>
      <c r="AX294" s="13" t="s">
        <v>86</v>
      </c>
      <c r="AY294" s="251" t="s">
        <v>119</v>
      </c>
    </row>
    <row r="295" s="2" customFormat="1" ht="24.15" customHeight="1">
      <c r="A295" s="37"/>
      <c r="B295" s="38"/>
      <c r="C295" s="232" t="s">
        <v>456</v>
      </c>
      <c r="D295" s="232" t="s">
        <v>131</v>
      </c>
      <c r="E295" s="233" t="s">
        <v>457</v>
      </c>
      <c r="F295" s="234" t="s">
        <v>458</v>
      </c>
      <c r="G295" s="235" t="s">
        <v>453</v>
      </c>
      <c r="H295" s="236">
        <v>8</v>
      </c>
      <c r="I295" s="237"/>
      <c r="J295" s="238">
        <f>ROUND(I295*H295,2)</f>
        <v>0</v>
      </c>
      <c r="K295" s="234" t="s">
        <v>126</v>
      </c>
      <c r="L295" s="43"/>
      <c r="M295" s="239" t="s">
        <v>1</v>
      </c>
      <c r="N295" s="240" t="s">
        <v>43</v>
      </c>
      <c r="O295" s="90"/>
      <c r="P295" s="223">
        <f>O295*H295</f>
        <v>0</v>
      </c>
      <c r="Q295" s="223">
        <v>0</v>
      </c>
      <c r="R295" s="223">
        <f>Q295*H295</f>
        <v>0</v>
      </c>
      <c r="S295" s="223">
        <v>0</v>
      </c>
      <c r="T295" s="224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5" t="s">
        <v>128</v>
      </c>
      <c r="AT295" s="225" t="s">
        <v>131</v>
      </c>
      <c r="AU295" s="225" t="s">
        <v>88</v>
      </c>
      <c r="AY295" s="16" t="s">
        <v>119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6" t="s">
        <v>86</v>
      </c>
      <c r="BK295" s="226">
        <f>ROUND(I295*H295,2)</f>
        <v>0</v>
      </c>
      <c r="BL295" s="16" t="s">
        <v>128</v>
      </c>
      <c r="BM295" s="225" t="s">
        <v>459</v>
      </c>
    </row>
    <row r="296" s="2" customFormat="1">
      <c r="A296" s="37"/>
      <c r="B296" s="38"/>
      <c r="C296" s="39"/>
      <c r="D296" s="227" t="s">
        <v>130</v>
      </c>
      <c r="E296" s="39"/>
      <c r="F296" s="228" t="s">
        <v>458</v>
      </c>
      <c r="G296" s="39"/>
      <c r="H296" s="39"/>
      <c r="I296" s="229"/>
      <c r="J296" s="39"/>
      <c r="K296" s="39"/>
      <c r="L296" s="43"/>
      <c r="M296" s="230"/>
      <c r="N296" s="231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130</v>
      </c>
      <c r="AU296" s="16" t="s">
        <v>88</v>
      </c>
    </row>
    <row r="297" s="13" customFormat="1">
      <c r="A297" s="13"/>
      <c r="B297" s="241"/>
      <c r="C297" s="242"/>
      <c r="D297" s="227" t="s">
        <v>198</v>
      </c>
      <c r="E297" s="243" t="s">
        <v>1</v>
      </c>
      <c r="F297" s="244" t="s">
        <v>460</v>
      </c>
      <c r="G297" s="242"/>
      <c r="H297" s="245">
        <v>8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1" t="s">
        <v>198</v>
      </c>
      <c r="AU297" s="251" t="s">
        <v>88</v>
      </c>
      <c r="AV297" s="13" t="s">
        <v>88</v>
      </c>
      <c r="AW297" s="13" t="s">
        <v>34</v>
      </c>
      <c r="AX297" s="13" t="s">
        <v>86</v>
      </c>
      <c r="AY297" s="251" t="s">
        <v>119</v>
      </c>
    </row>
    <row r="298" s="2" customFormat="1" ht="16.5" customHeight="1">
      <c r="A298" s="37"/>
      <c r="B298" s="38"/>
      <c r="C298" s="232" t="s">
        <v>461</v>
      </c>
      <c r="D298" s="232" t="s">
        <v>131</v>
      </c>
      <c r="E298" s="233" t="s">
        <v>462</v>
      </c>
      <c r="F298" s="234" t="s">
        <v>463</v>
      </c>
      <c r="G298" s="235" t="s">
        <v>250</v>
      </c>
      <c r="H298" s="236">
        <v>1</v>
      </c>
      <c r="I298" s="237"/>
      <c r="J298" s="238">
        <f>ROUND(I298*H298,2)</f>
        <v>0</v>
      </c>
      <c r="K298" s="234" t="s">
        <v>1</v>
      </c>
      <c r="L298" s="43"/>
      <c r="M298" s="239" t="s">
        <v>1</v>
      </c>
      <c r="N298" s="240" t="s">
        <v>43</v>
      </c>
      <c r="O298" s="90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5" t="s">
        <v>86</v>
      </c>
      <c r="AT298" s="225" t="s">
        <v>131</v>
      </c>
      <c r="AU298" s="225" t="s">
        <v>88</v>
      </c>
      <c r="AY298" s="16" t="s">
        <v>119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6" t="s">
        <v>86</v>
      </c>
      <c r="BK298" s="226">
        <f>ROUND(I298*H298,2)</f>
        <v>0</v>
      </c>
      <c r="BL298" s="16" t="s">
        <v>86</v>
      </c>
      <c r="BM298" s="225" t="s">
        <v>464</v>
      </c>
    </row>
    <row r="299" s="2" customFormat="1">
      <c r="A299" s="37"/>
      <c r="B299" s="38"/>
      <c r="C299" s="39"/>
      <c r="D299" s="227" t="s">
        <v>130</v>
      </c>
      <c r="E299" s="39"/>
      <c r="F299" s="228" t="s">
        <v>463</v>
      </c>
      <c r="G299" s="39"/>
      <c r="H299" s="39"/>
      <c r="I299" s="229"/>
      <c r="J299" s="39"/>
      <c r="K299" s="39"/>
      <c r="L299" s="43"/>
      <c r="M299" s="230"/>
      <c r="N299" s="231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130</v>
      </c>
      <c r="AU299" s="16" t="s">
        <v>88</v>
      </c>
    </row>
    <row r="300" s="12" customFormat="1" ht="22.8" customHeight="1">
      <c r="A300" s="12"/>
      <c r="B300" s="197"/>
      <c r="C300" s="198"/>
      <c r="D300" s="199" t="s">
        <v>77</v>
      </c>
      <c r="E300" s="211" t="s">
        <v>465</v>
      </c>
      <c r="F300" s="211" t="s">
        <v>466</v>
      </c>
      <c r="G300" s="198"/>
      <c r="H300" s="198"/>
      <c r="I300" s="201"/>
      <c r="J300" s="212">
        <f>BK300</f>
        <v>0</v>
      </c>
      <c r="K300" s="198"/>
      <c r="L300" s="203"/>
      <c r="M300" s="204"/>
      <c r="N300" s="205"/>
      <c r="O300" s="205"/>
      <c r="P300" s="206">
        <f>SUM(P301:P453)</f>
        <v>0</v>
      </c>
      <c r="Q300" s="205"/>
      <c r="R300" s="206">
        <f>SUM(R301:R453)</f>
        <v>0.35838000000000003</v>
      </c>
      <c r="S300" s="205"/>
      <c r="T300" s="207">
        <f>SUM(T301:T453)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8" t="s">
        <v>88</v>
      </c>
      <c r="AT300" s="209" t="s">
        <v>77</v>
      </c>
      <c r="AU300" s="209" t="s">
        <v>86</v>
      </c>
      <c r="AY300" s="208" t="s">
        <v>119</v>
      </c>
      <c r="BK300" s="210">
        <f>SUM(BK301:BK453)</f>
        <v>0</v>
      </c>
    </row>
    <row r="301" s="2" customFormat="1" ht="33" customHeight="1">
      <c r="A301" s="37"/>
      <c r="B301" s="38"/>
      <c r="C301" s="213" t="s">
        <v>467</v>
      </c>
      <c r="D301" s="213" t="s">
        <v>122</v>
      </c>
      <c r="E301" s="214" t="s">
        <v>468</v>
      </c>
      <c r="F301" s="215" t="s">
        <v>469</v>
      </c>
      <c r="G301" s="216" t="s">
        <v>125</v>
      </c>
      <c r="H301" s="217">
        <v>2</v>
      </c>
      <c r="I301" s="218"/>
      <c r="J301" s="219">
        <f>ROUND(I301*H301,2)</f>
        <v>0</v>
      </c>
      <c r="K301" s="215" t="s">
        <v>1</v>
      </c>
      <c r="L301" s="220"/>
      <c r="M301" s="221" t="s">
        <v>1</v>
      </c>
      <c r="N301" s="222" t="s">
        <v>43</v>
      </c>
      <c r="O301" s="90"/>
      <c r="P301" s="223">
        <f>O301*H301</f>
        <v>0</v>
      </c>
      <c r="Q301" s="223">
        <v>0.00088000000000000003</v>
      </c>
      <c r="R301" s="223">
        <f>Q301*H301</f>
        <v>0.0017600000000000001</v>
      </c>
      <c r="S301" s="223">
        <v>0</v>
      </c>
      <c r="T301" s="224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5" t="s">
        <v>156</v>
      </c>
      <c r="AT301" s="225" t="s">
        <v>122</v>
      </c>
      <c r="AU301" s="225" t="s">
        <v>88</v>
      </c>
      <c r="AY301" s="16" t="s">
        <v>119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6" t="s">
        <v>86</v>
      </c>
      <c r="BK301" s="226">
        <f>ROUND(I301*H301,2)</f>
        <v>0</v>
      </c>
      <c r="BL301" s="16" t="s">
        <v>139</v>
      </c>
      <c r="BM301" s="225" t="s">
        <v>470</v>
      </c>
    </row>
    <row r="302" s="2" customFormat="1">
      <c r="A302" s="37"/>
      <c r="B302" s="38"/>
      <c r="C302" s="39"/>
      <c r="D302" s="227" t="s">
        <v>130</v>
      </c>
      <c r="E302" s="39"/>
      <c r="F302" s="228" t="s">
        <v>469</v>
      </c>
      <c r="G302" s="39"/>
      <c r="H302" s="39"/>
      <c r="I302" s="229"/>
      <c r="J302" s="39"/>
      <c r="K302" s="39"/>
      <c r="L302" s="43"/>
      <c r="M302" s="230"/>
      <c r="N302" s="231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130</v>
      </c>
      <c r="AU302" s="16" t="s">
        <v>88</v>
      </c>
    </row>
    <row r="303" s="2" customFormat="1" ht="24.15" customHeight="1">
      <c r="A303" s="37"/>
      <c r="B303" s="38"/>
      <c r="C303" s="213" t="s">
        <v>471</v>
      </c>
      <c r="D303" s="213" t="s">
        <v>122</v>
      </c>
      <c r="E303" s="214" t="s">
        <v>472</v>
      </c>
      <c r="F303" s="215" t="s">
        <v>473</v>
      </c>
      <c r="G303" s="216" t="s">
        <v>125</v>
      </c>
      <c r="H303" s="217">
        <v>1</v>
      </c>
      <c r="I303" s="218"/>
      <c r="J303" s="219">
        <f>ROUND(I303*H303,2)</f>
        <v>0</v>
      </c>
      <c r="K303" s="215" t="s">
        <v>1</v>
      </c>
      <c r="L303" s="220"/>
      <c r="M303" s="221" t="s">
        <v>1</v>
      </c>
      <c r="N303" s="222" t="s">
        <v>43</v>
      </c>
      <c r="O303" s="90"/>
      <c r="P303" s="223">
        <f>O303*H303</f>
        <v>0</v>
      </c>
      <c r="Q303" s="223">
        <v>0.00059999999999999995</v>
      </c>
      <c r="R303" s="223">
        <f>Q303*H303</f>
        <v>0.00059999999999999995</v>
      </c>
      <c r="S303" s="223">
        <v>0</v>
      </c>
      <c r="T303" s="224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5" t="s">
        <v>156</v>
      </c>
      <c r="AT303" s="225" t="s">
        <v>122</v>
      </c>
      <c r="AU303" s="225" t="s">
        <v>88</v>
      </c>
      <c r="AY303" s="16" t="s">
        <v>119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6" t="s">
        <v>86</v>
      </c>
      <c r="BK303" s="226">
        <f>ROUND(I303*H303,2)</f>
        <v>0</v>
      </c>
      <c r="BL303" s="16" t="s">
        <v>139</v>
      </c>
      <c r="BM303" s="225" t="s">
        <v>474</v>
      </c>
    </row>
    <row r="304" s="2" customFormat="1">
      <c r="A304" s="37"/>
      <c r="B304" s="38"/>
      <c r="C304" s="39"/>
      <c r="D304" s="227" t="s">
        <v>130</v>
      </c>
      <c r="E304" s="39"/>
      <c r="F304" s="228" t="s">
        <v>473</v>
      </c>
      <c r="G304" s="39"/>
      <c r="H304" s="39"/>
      <c r="I304" s="229"/>
      <c r="J304" s="39"/>
      <c r="K304" s="39"/>
      <c r="L304" s="43"/>
      <c r="M304" s="230"/>
      <c r="N304" s="231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130</v>
      </c>
      <c r="AU304" s="16" t="s">
        <v>88</v>
      </c>
    </row>
    <row r="305" s="2" customFormat="1" ht="16.5" customHeight="1">
      <c r="A305" s="37"/>
      <c r="B305" s="38"/>
      <c r="C305" s="232" t="s">
        <v>475</v>
      </c>
      <c r="D305" s="232" t="s">
        <v>131</v>
      </c>
      <c r="E305" s="233" t="s">
        <v>476</v>
      </c>
      <c r="F305" s="234" t="s">
        <v>477</v>
      </c>
      <c r="G305" s="235" t="s">
        <v>125</v>
      </c>
      <c r="H305" s="236">
        <v>2</v>
      </c>
      <c r="I305" s="237"/>
      <c r="J305" s="238">
        <f>ROUND(I305*H305,2)</f>
        <v>0</v>
      </c>
      <c r="K305" s="234" t="s">
        <v>126</v>
      </c>
      <c r="L305" s="43"/>
      <c r="M305" s="239" t="s">
        <v>1</v>
      </c>
      <c r="N305" s="240" t="s">
        <v>43</v>
      </c>
      <c r="O305" s="90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5" t="s">
        <v>139</v>
      </c>
      <c r="AT305" s="225" t="s">
        <v>131</v>
      </c>
      <c r="AU305" s="225" t="s">
        <v>88</v>
      </c>
      <c r="AY305" s="16" t="s">
        <v>119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6" t="s">
        <v>86</v>
      </c>
      <c r="BK305" s="226">
        <f>ROUND(I305*H305,2)</f>
        <v>0</v>
      </c>
      <c r="BL305" s="16" t="s">
        <v>139</v>
      </c>
      <c r="BM305" s="225" t="s">
        <v>478</v>
      </c>
    </row>
    <row r="306" s="2" customFormat="1">
      <c r="A306" s="37"/>
      <c r="B306" s="38"/>
      <c r="C306" s="39"/>
      <c r="D306" s="227" t="s">
        <v>130</v>
      </c>
      <c r="E306" s="39"/>
      <c r="F306" s="228" t="s">
        <v>477</v>
      </c>
      <c r="G306" s="39"/>
      <c r="H306" s="39"/>
      <c r="I306" s="229"/>
      <c r="J306" s="39"/>
      <c r="K306" s="39"/>
      <c r="L306" s="43"/>
      <c r="M306" s="230"/>
      <c r="N306" s="231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130</v>
      </c>
      <c r="AU306" s="16" t="s">
        <v>88</v>
      </c>
    </row>
    <row r="307" s="2" customFormat="1" ht="33" customHeight="1">
      <c r="A307" s="37"/>
      <c r="B307" s="38"/>
      <c r="C307" s="213" t="s">
        <v>479</v>
      </c>
      <c r="D307" s="213" t="s">
        <v>122</v>
      </c>
      <c r="E307" s="214" t="s">
        <v>480</v>
      </c>
      <c r="F307" s="215" t="s">
        <v>481</v>
      </c>
      <c r="G307" s="216" t="s">
        <v>125</v>
      </c>
      <c r="H307" s="217">
        <v>23</v>
      </c>
      <c r="I307" s="218"/>
      <c r="J307" s="219">
        <f>ROUND(I307*H307,2)</f>
        <v>0</v>
      </c>
      <c r="K307" s="215" t="s">
        <v>1</v>
      </c>
      <c r="L307" s="220"/>
      <c r="M307" s="221" t="s">
        <v>1</v>
      </c>
      <c r="N307" s="222" t="s">
        <v>43</v>
      </c>
      <c r="O307" s="90"/>
      <c r="P307" s="223">
        <f>O307*H307</f>
        <v>0</v>
      </c>
      <c r="Q307" s="223">
        <v>0.0014499999999999999</v>
      </c>
      <c r="R307" s="223">
        <f>Q307*H307</f>
        <v>0.033349999999999998</v>
      </c>
      <c r="S307" s="223">
        <v>0</v>
      </c>
      <c r="T307" s="224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5" t="s">
        <v>156</v>
      </c>
      <c r="AT307" s="225" t="s">
        <v>122</v>
      </c>
      <c r="AU307" s="225" t="s">
        <v>88</v>
      </c>
      <c r="AY307" s="16" t="s">
        <v>119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6" t="s">
        <v>86</v>
      </c>
      <c r="BK307" s="226">
        <f>ROUND(I307*H307,2)</f>
        <v>0</v>
      </c>
      <c r="BL307" s="16" t="s">
        <v>139</v>
      </c>
      <c r="BM307" s="225" t="s">
        <v>482</v>
      </c>
    </row>
    <row r="308" s="2" customFormat="1">
      <c r="A308" s="37"/>
      <c r="B308" s="38"/>
      <c r="C308" s="39"/>
      <c r="D308" s="227" t="s">
        <v>130</v>
      </c>
      <c r="E308" s="39"/>
      <c r="F308" s="228" t="s">
        <v>481</v>
      </c>
      <c r="G308" s="39"/>
      <c r="H308" s="39"/>
      <c r="I308" s="229"/>
      <c r="J308" s="39"/>
      <c r="K308" s="39"/>
      <c r="L308" s="43"/>
      <c r="M308" s="230"/>
      <c r="N308" s="231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130</v>
      </c>
      <c r="AU308" s="16" t="s">
        <v>88</v>
      </c>
    </row>
    <row r="309" s="2" customFormat="1" ht="33" customHeight="1">
      <c r="A309" s="37"/>
      <c r="B309" s="38"/>
      <c r="C309" s="213" t="s">
        <v>483</v>
      </c>
      <c r="D309" s="213" t="s">
        <v>122</v>
      </c>
      <c r="E309" s="214" t="s">
        <v>484</v>
      </c>
      <c r="F309" s="215" t="s">
        <v>485</v>
      </c>
      <c r="G309" s="216" t="s">
        <v>125</v>
      </c>
      <c r="H309" s="217">
        <v>1</v>
      </c>
      <c r="I309" s="218"/>
      <c r="J309" s="219">
        <f>ROUND(I309*H309,2)</f>
        <v>0</v>
      </c>
      <c r="K309" s="215" t="s">
        <v>1</v>
      </c>
      <c r="L309" s="220"/>
      <c r="M309" s="221" t="s">
        <v>1</v>
      </c>
      <c r="N309" s="222" t="s">
        <v>43</v>
      </c>
      <c r="O309" s="90"/>
      <c r="P309" s="223">
        <f>O309*H309</f>
        <v>0</v>
      </c>
      <c r="Q309" s="223">
        <v>0.0014300000000000001</v>
      </c>
      <c r="R309" s="223">
        <f>Q309*H309</f>
        <v>0.0014300000000000001</v>
      </c>
      <c r="S309" s="223">
        <v>0</v>
      </c>
      <c r="T309" s="224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5" t="s">
        <v>156</v>
      </c>
      <c r="AT309" s="225" t="s">
        <v>122</v>
      </c>
      <c r="AU309" s="225" t="s">
        <v>88</v>
      </c>
      <c r="AY309" s="16" t="s">
        <v>119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6" t="s">
        <v>86</v>
      </c>
      <c r="BK309" s="226">
        <f>ROUND(I309*H309,2)</f>
        <v>0</v>
      </c>
      <c r="BL309" s="16" t="s">
        <v>139</v>
      </c>
      <c r="BM309" s="225" t="s">
        <v>486</v>
      </c>
    </row>
    <row r="310" s="2" customFormat="1">
      <c r="A310" s="37"/>
      <c r="B310" s="38"/>
      <c r="C310" s="39"/>
      <c r="D310" s="227" t="s">
        <v>130</v>
      </c>
      <c r="E310" s="39"/>
      <c r="F310" s="228" t="s">
        <v>485</v>
      </c>
      <c r="G310" s="39"/>
      <c r="H310" s="39"/>
      <c r="I310" s="229"/>
      <c r="J310" s="39"/>
      <c r="K310" s="39"/>
      <c r="L310" s="43"/>
      <c r="M310" s="230"/>
      <c r="N310" s="231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130</v>
      </c>
      <c r="AU310" s="16" t="s">
        <v>88</v>
      </c>
    </row>
    <row r="311" s="2" customFormat="1" ht="37.8" customHeight="1">
      <c r="A311" s="37"/>
      <c r="B311" s="38"/>
      <c r="C311" s="213" t="s">
        <v>487</v>
      </c>
      <c r="D311" s="213" t="s">
        <v>122</v>
      </c>
      <c r="E311" s="214" t="s">
        <v>488</v>
      </c>
      <c r="F311" s="215" t="s">
        <v>489</v>
      </c>
      <c r="G311" s="216" t="s">
        <v>125</v>
      </c>
      <c r="H311" s="217">
        <v>5</v>
      </c>
      <c r="I311" s="218"/>
      <c r="J311" s="219">
        <f>ROUND(I311*H311,2)</f>
        <v>0</v>
      </c>
      <c r="K311" s="215" t="s">
        <v>1</v>
      </c>
      <c r="L311" s="220"/>
      <c r="M311" s="221" t="s">
        <v>1</v>
      </c>
      <c r="N311" s="222" t="s">
        <v>43</v>
      </c>
      <c r="O311" s="90"/>
      <c r="P311" s="223">
        <f>O311*H311</f>
        <v>0</v>
      </c>
      <c r="Q311" s="223">
        <v>0.0019499999999999999</v>
      </c>
      <c r="R311" s="223">
        <f>Q311*H311</f>
        <v>0.00975</v>
      </c>
      <c r="S311" s="223">
        <v>0</v>
      </c>
      <c r="T311" s="224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5" t="s">
        <v>156</v>
      </c>
      <c r="AT311" s="225" t="s">
        <v>122</v>
      </c>
      <c r="AU311" s="225" t="s">
        <v>88</v>
      </c>
      <c r="AY311" s="16" t="s">
        <v>119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6" t="s">
        <v>86</v>
      </c>
      <c r="BK311" s="226">
        <f>ROUND(I311*H311,2)</f>
        <v>0</v>
      </c>
      <c r="BL311" s="16" t="s">
        <v>139</v>
      </c>
      <c r="BM311" s="225" t="s">
        <v>490</v>
      </c>
    </row>
    <row r="312" s="2" customFormat="1">
      <c r="A312" s="37"/>
      <c r="B312" s="38"/>
      <c r="C312" s="39"/>
      <c r="D312" s="227" t="s">
        <v>130</v>
      </c>
      <c r="E312" s="39"/>
      <c r="F312" s="228" t="s">
        <v>489</v>
      </c>
      <c r="G312" s="39"/>
      <c r="H312" s="39"/>
      <c r="I312" s="229"/>
      <c r="J312" s="39"/>
      <c r="K312" s="39"/>
      <c r="L312" s="43"/>
      <c r="M312" s="230"/>
      <c r="N312" s="231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130</v>
      </c>
      <c r="AU312" s="16" t="s">
        <v>88</v>
      </c>
    </row>
    <row r="313" s="13" customFormat="1">
      <c r="A313" s="13"/>
      <c r="B313" s="241"/>
      <c r="C313" s="242"/>
      <c r="D313" s="227" t="s">
        <v>198</v>
      </c>
      <c r="E313" s="243" t="s">
        <v>1</v>
      </c>
      <c r="F313" s="244" t="s">
        <v>491</v>
      </c>
      <c r="G313" s="242"/>
      <c r="H313" s="245">
        <v>4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1" t="s">
        <v>198</v>
      </c>
      <c r="AU313" s="251" t="s">
        <v>88</v>
      </c>
      <c r="AV313" s="13" t="s">
        <v>88</v>
      </c>
      <c r="AW313" s="13" t="s">
        <v>34</v>
      </c>
      <c r="AX313" s="13" t="s">
        <v>78</v>
      </c>
      <c r="AY313" s="251" t="s">
        <v>119</v>
      </c>
    </row>
    <row r="314" s="13" customFormat="1">
      <c r="A314" s="13"/>
      <c r="B314" s="241"/>
      <c r="C314" s="242"/>
      <c r="D314" s="227" t="s">
        <v>198</v>
      </c>
      <c r="E314" s="243" t="s">
        <v>1</v>
      </c>
      <c r="F314" s="244" t="s">
        <v>492</v>
      </c>
      <c r="G314" s="242"/>
      <c r="H314" s="245">
        <v>1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1" t="s">
        <v>198</v>
      </c>
      <c r="AU314" s="251" t="s">
        <v>88</v>
      </c>
      <c r="AV314" s="13" t="s">
        <v>88</v>
      </c>
      <c r="AW314" s="13" t="s">
        <v>34</v>
      </c>
      <c r="AX314" s="13" t="s">
        <v>78</v>
      </c>
      <c r="AY314" s="251" t="s">
        <v>119</v>
      </c>
    </row>
    <row r="315" s="14" customFormat="1">
      <c r="A315" s="14"/>
      <c r="B315" s="252"/>
      <c r="C315" s="253"/>
      <c r="D315" s="227" t="s">
        <v>198</v>
      </c>
      <c r="E315" s="254" t="s">
        <v>1</v>
      </c>
      <c r="F315" s="255" t="s">
        <v>493</v>
      </c>
      <c r="G315" s="253"/>
      <c r="H315" s="256">
        <v>5</v>
      </c>
      <c r="I315" s="257"/>
      <c r="J315" s="253"/>
      <c r="K315" s="253"/>
      <c r="L315" s="258"/>
      <c r="M315" s="259"/>
      <c r="N315" s="260"/>
      <c r="O315" s="260"/>
      <c r="P315" s="260"/>
      <c r="Q315" s="260"/>
      <c r="R315" s="260"/>
      <c r="S315" s="260"/>
      <c r="T315" s="26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2" t="s">
        <v>198</v>
      </c>
      <c r="AU315" s="262" t="s">
        <v>88</v>
      </c>
      <c r="AV315" s="14" t="s">
        <v>139</v>
      </c>
      <c r="AW315" s="14" t="s">
        <v>34</v>
      </c>
      <c r="AX315" s="14" t="s">
        <v>86</v>
      </c>
      <c r="AY315" s="262" t="s">
        <v>119</v>
      </c>
    </row>
    <row r="316" s="2" customFormat="1" ht="24.15" customHeight="1">
      <c r="A316" s="37"/>
      <c r="B316" s="38"/>
      <c r="C316" s="213" t="s">
        <v>494</v>
      </c>
      <c r="D316" s="213" t="s">
        <v>122</v>
      </c>
      <c r="E316" s="214" t="s">
        <v>495</v>
      </c>
      <c r="F316" s="215" t="s">
        <v>496</v>
      </c>
      <c r="G316" s="216" t="s">
        <v>125</v>
      </c>
      <c r="H316" s="217">
        <v>1</v>
      </c>
      <c r="I316" s="218"/>
      <c r="J316" s="219">
        <f>ROUND(I316*H316,2)</f>
        <v>0</v>
      </c>
      <c r="K316" s="215" t="s">
        <v>262</v>
      </c>
      <c r="L316" s="220"/>
      <c r="M316" s="221" t="s">
        <v>1</v>
      </c>
      <c r="N316" s="222" t="s">
        <v>43</v>
      </c>
      <c r="O316" s="90"/>
      <c r="P316" s="223">
        <f>O316*H316</f>
        <v>0</v>
      </c>
      <c r="Q316" s="223">
        <v>0.00080000000000000004</v>
      </c>
      <c r="R316" s="223">
        <f>Q316*H316</f>
        <v>0.00080000000000000004</v>
      </c>
      <c r="S316" s="223">
        <v>0</v>
      </c>
      <c r="T316" s="224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5" t="s">
        <v>156</v>
      </c>
      <c r="AT316" s="225" t="s">
        <v>122</v>
      </c>
      <c r="AU316" s="225" t="s">
        <v>88</v>
      </c>
      <c r="AY316" s="16" t="s">
        <v>119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6" t="s">
        <v>86</v>
      </c>
      <c r="BK316" s="226">
        <f>ROUND(I316*H316,2)</f>
        <v>0</v>
      </c>
      <c r="BL316" s="16" t="s">
        <v>139</v>
      </c>
      <c r="BM316" s="225" t="s">
        <v>497</v>
      </c>
    </row>
    <row r="317" s="2" customFormat="1">
      <c r="A317" s="37"/>
      <c r="B317" s="38"/>
      <c r="C317" s="39"/>
      <c r="D317" s="227" t="s">
        <v>130</v>
      </c>
      <c r="E317" s="39"/>
      <c r="F317" s="228" t="s">
        <v>496</v>
      </c>
      <c r="G317" s="39"/>
      <c r="H317" s="39"/>
      <c r="I317" s="229"/>
      <c r="J317" s="39"/>
      <c r="K317" s="39"/>
      <c r="L317" s="43"/>
      <c r="M317" s="230"/>
      <c r="N317" s="231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130</v>
      </c>
      <c r="AU317" s="16" t="s">
        <v>88</v>
      </c>
    </row>
    <row r="318" s="2" customFormat="1" ht="37.8" customHeight="1">
      <c r="A318" s="37"/>
      <c r="B318" s="38"/>
      <c r="C318" s="213" t="s">
        <v>498</v>
      </c>
      <c r="D318" s="213" t="s">
        <v>122</v>
      </c>
      <c r="E318" s="214" t="s">
        <v>499</v>
      </c>
      <c r="F318" s="215" t="s">
        <v>500</v>
      </c>
      <c r="G318" s="216" t="s">
        <v>125</v>
      </c>
      <c r="H318" s="217">
        <v>1</v>
      </c>
      <c r="I318" s="218"/>
      <c r="J318" s="219">
        <f>ROUND(I318*H318,2)</f>
        <v>0</v>
      </c>
      <c r="K318" s="215" t="s">
        <v>1</v>
      </c>
      <c r="L318" s="220"/>
      <c r="M318" s="221" t="s">
        <v>1</v>
      </c>
      <c r="N318" s="222" t="s">
        <v>43</v>
      </c>
      <c r="O318" s="90"/>
      <c r="P318" s="223">
        <f>O318*H318</f>
        <v>0</v>
      </c>
      <c r="Q318" s="223">
        <v>0.0019200000000000001</v>
      </c>
      <c r="R318" s="223">
        <f>Q318*H318</f>
        <v>0.0019200000000000001</v>
      </c>
      <c r="S318" s="223">
        <v>0</v>
      </c>
      <c r="T318" s="224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5" t="s">
        <v>156</v>
      </c>
      <c r="AT318" s="225" t="s">
        <v>122</v>
      </c>
      <c r="AU318" s="225" t="s">
        <v>88</v>
      </c>
      <c r="AY318" s="16" t="s">
        <v>119</v>
      </c>
      <c r="BE318" s="226">
        <f>IF(N318="základní",J318,0)</f>
        <v>0</v>
      </c>
      <c r="BF318" s="226">
        <f>IF(N318="snížená",J318,0)</f>
        <v>0</v>
      </c>
      <c r="BG318" s="226">
        <f>IF(N318="zákl. přenesená",J318,0)</f>
        <v>0</v>
      </c>
      <c r="BH318" s="226">
        <f>IF(N318="sníž. přenesená",J318,0)</f>
        <v>0</v>
      </c>
      <c r="BI318" s="226">
        <f>IF(N318="nulová",J318,0)</f>
        <v>0</v>
      </c>
      <c r="BJ318" s="16" t="s">
        <v>86</v>
      </c>
      <c r="BK318" s="226">
        <f>ROUND(I318*H318,2)</f>
        <v>0</v>
      </c>
      <c r="BL318" s="16" t="s">
        <v>139</v>
      </c>
      <c r="BM318" s="225" t="s">
        <v>501</v>
      </c>
    </row>
    <row r="319" s="2" customFormat="1">
      <c r="A319" s="37"/>
      <c r="B319" s="38"/>
      <c r="C319" s="39"/>
      <c r="D319" s="227" t="s">
        <v>130</v>
      </c>
      <c r="E319" s="39"/>
      <c r="F319" s="228" t="s">
        <v>500</v>
      </c>
      <c r="G319" s="39"/>
      <c r="H319" s="39"/>
      <c r="I319" s="229"/>
      <c r="J319" s="39"/>
      <c r="K319" s="39"/>
      <c r="L319" s="43"/>
      <c r="M319" s="230"/>
      <c r="N319" s="231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130</v>
      </c>
      <c r="AU319" s="16" t="s">
        <v>88</v>
      </c>
    </row>
    <row r="320" s="13" customFormat="1">
      <c r="A320" s="13"/>
      <c r="B320" s="241"/>
      <c r="C320" s="242"/>
      <c r="D320" s="227" t="s">
        <v>198</v>
      </c>
      <c r="E320" s="243" t="s">
        <v>1</v>
      </c>
      <c r="F320" s="244" t="s">
        <v>502</v>
      </c>
      <c r="G320" s="242"/>
      <c r="H320" s="245">
        <v>1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1" t="s">
        <v>198</v>
      </c>
      <c r="AU320" s="251" t="s">
        <v>88</v>
      </c>
      <c r="AV320" s="13" t="s">
        <v>88</v>
      </c>
      <c r="AW320" s="13" t="s">
        <v>34</v>
      </c>
      <c r="AX320" s="13" t="s">
        <v>86</v>
      </c>
      <c r="AY320" s="251" t="s">
        <v>119</v>
      </c>
    </row>
    <row r="321" s="2" customFormat="1" ht="16.5" customHeight="1">
      <c r="A321" s="37"/>
      <c r="B321" s="38"/>
      <c r="C321" s="232" t="s">
        <v>503</v>
      </c>
      <c r="D321" s="232" t="s">
        <v>131</v>
      </c>
      <c r="E321" s="233" t="s">
        <v>504</v>
      </c>
      <c r="F321" s="234" t="s">
        <v>505</v>
      </c>
      <c r="G321" s="235" t="s">
        <v>125</v>
      </c>
      <c r="H321" s="236">
        <v>30</v>
      </c>
      <c r="I321" s="237"/>
      <c r="J321" s="238">
        <f>ROUND(I321*H321,2)</f>
        <v>0</v>
      </c>
      <c r="K321" s="234" t="s">
        <v>126</v>
      </c>
      <c r="L321" s="43"/>
      <c r="M321" s="239" t="s">
        <v>1</v>
      </c>
      <c r="N321" s="240" t="s">
        <v>43</v>
      </c>
      <c r="O321" s="90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5" t="s">
        <v>139</v>
      </c>
      <c r="AT321" s="225" t="s">
        <v>131</v>
      </c>
      <c r="AU321" s="225" t="s">
        <v>88</v>
      </c>
      <c r="AY321" s="16" t="s">
        <v>119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6" t="s">
        <v>86</v>
      </c>
      <c r="BK321" s="226">
        <f>ROUND(I321*H321,2)</f>
        <v>0</v>
      </c>
      <c r="BL321" s="16" t="s">
        <v>139</v>
      </c>
      <c r="BM321" s="225" t="s">
        <v>506</v>
      </c>
    </row>
    <row r="322" s="2" customFormat="1">
      <c r="A322" s="37"/>
      <c r="B322" s="38"/>
      <c r="C322" s="39"/>
      <c r="D322" s="227" t="s">
        <v>130</v>
      </c>
      <c r="E322" s="39"/>
      <c r="F322" s="228" t="s">
        <v>505</v>
      </c>
      <c r="G322" s="39"/>
      <c r="H322" s="39"/>
      <c r="I322" s="229"/>
      <c r="J322" s="39"/>
      <c r="K322" s="39"/>
      <c r="L322" s="43"/>
      <c r="M322" s="230"/>
      <c r="N322" s="231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130</v>
      </c>
      <c r="AU322" s="16" t="s">
        <v>88</v>
      </c>
    </row>
    <row r="323" s="2" customFormat="1" ht="16.5" customHeight="1">
      <c r="A323" s="37"/>
      <c r="B323" s="38"/>
      <c r="C323" s="232" t="s">
        <v>507</v>
      </c>
      <c r="D323" s="232" t="s">
        <v>131</v>
      </c>
      <c r="E323" s="233" t="s">
        <v>508</v>
      </c>
      <c r="F323" s="234" t="s">
        <v>509</v>
      </c>
      <c r="G323" s="235" t="s">
        <v>125</v>
      </c>
      <c r="H323" s="236">
        <v>32</v>
      </c>
      <c r="I323" s="237"/>
      <c r="J323" s="238">
        <f>ROUND(I323*H323,2)</f>
        <v>0</v>
      </c>
      <c r="K323" s="234" t="s">
        <v>126</v>
      </c>
      <c r="L323" s="43"/>
      <c r="M323" s="239" t="s">
        <v>1</v>
      </c>
      <c r="N323" s="240" t="s">
        <v>43</v>
      </c>
      <c r="O323" s="90"/>
      <c r="P323" s="223">
        <f>O323*H323</f>
        <v>0</v>
      </c>
      <c r="Q323" s="223">
        <v>0</v>
      </c>
      <c r="R323" s="223">
        <f>Q323*H323</f>
        <v>0</v>
      </c>
      <c r="S323" s="223">
        <v>0</v>
      </c>
      <c r="T323" s="224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5" t="s">
        <v>139</v>
      </c>
      <c r="AT323" s="225" t="s">
        <v>131</v>
      </c>
      <c r="AU323" s="225" t="s">
        <v>88</v>
      </c>
      <c r="AY323" s="16" t="s">
        <v>119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6" t="s">
        <v>86</v>
      </c>
      <c r="BK323" s="226">
        <f>ROUND(I323*H323,2)</f>
        <v>0</v>
      </c>
      <c r="BL323" s="16" t="s">
        <v>139</v>
      </c>
      <c r="BM323" s="225" t="s">
        <v>510</v>
      </c>
    </row>
    <row r="324" s="2" customFormat="1">
      <c r="A324" s="37"/>
      <c r="B324" s="38"/>
      <c r="C324" s="39"/>
      <c r="D324" s="227" t="s">
        <v>130</v>
      </c>
      <c r="E324" s="39"/>
      <c r="F324" s="228" t="s">
        <v>509</v>
      </c>
      <c r="G324" s="39"/>
      <c r="H324" s="39"/>
      <c r="I324" s="229"/>
      <c r="J324" s="39"/>
      <c r="K324" s="39"/>
      <c r="L324" s="43"/>
      <c r="M324" s="230"/>
      <c r="N324" s="231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130</v>
      </c>
      <c r="AU324" s="16" t="s">
        <v>88</v>
      </c>
    </row>
    <row r="325" s="2" customFormat="1" ht="16.5" customHeight="1">
      <c r="A325" s="37"/>
      <c r="B325" s="38"/>
      <c r="C325" s="213" t="s">
        <v>511</v>
      </c>
      <c r="D325" s="213" t="s">
        <v>122</v>
      </c>
      <c r="E325" s="214" t="s">
        <v>512</v>
      </c>
      <c r="F325" s="215" t="s">
        <v>513</v>
      </c>
      <c r="G325" s="216" t="s">
        <v>125</v>
      </c>
      <c r="H325" s="217">
        <v>1</v>
      </c>
      <c r="I325" s="218"/>
      <c r="J325" s="219">
        <f>ROUND(I325*H325,2)</f>
        <v>0</v>
      </c>
      <c r="K325" s="215" t="s">
        <v>126</v>
      </c>
      <c r="L325" s="220"/>
      <c r="M325" s="221" t="s">
        <v>1</v>
      </c>
      <c r="N325" s="222" t="s">
        <v>43</v>
      </c>
      <c r="O325" s="90"/>
      <c r="P325" s="223">
        <f>O325*H325</f>
        <v>0</v>
      </c>
      <c r="Q325" s="223">
        <v>0</v>
      </c>
      <c r="R325" s="223">
        <f>Q325*H325</f>
        <v>0</v>
      </c>
      <c r="S325" s="223">
        <v>0</v>
      </c>
      <c r="T325" s="224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5" t="s">
        <v>156</v>
      </c>
      <c r="AT325" s="225" t="s">
        <v>122</v>
      </c>
      <c r="AU325" s="225" t="s">
        <v>88</v>
      </c>
      <c r="AY325" s="16" t="s">
        <v>119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6" t="s">
        <v>86</v>
      </c>
      <c r="BK325" s="226">
        <f>ROUND(I325*H325,2)</f>
        <v>0</v>
      </c>
      <c r="BL325" s="16" t="s">
        <v>139</v>
      </c>
      <c r="BM325" s="225" t="s">
        <v>514</v>
      </c>
    </row>
    <row r="326" s="2" customFormat="1">
      <c r="A326" s="37"/>
      <c r="B326" s="38"/>
      <c r="C326" s="39"/>
      <c r="D326" s="227" t="s">
        <v>130</v>
      </c>
      <c r="E326" s="39"/>
      <c r="F326" s="228" t="s">
        <v>513</v>
      </c>
      <c r="G326" s="39"/>
      <c r="H326" s="39"/>
      <c r="I326" s="229"/>
      <c r="J326" s="39"/>
      <c r="K326" s="39"/>
      <c r="L326" s="43"/>
      <c r="M326" s="230"/>
      <c r="N326" s="231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130</v>
      </c>
      <c r="AU326" s="16" t="s">
        <v>88</v>
      </c>
    </row>
    <row r="327" s="2" customFormat="1" ht="16.5" customHeight="1">
      <c r="A327" s="37"/>
      <c r="B327" s="38"/>
      <c r="C327" s="213" t="s">
        <v>515</v>
      </c>
      <c r="D327" s="213" t="s">
        <v>122</v>
      </c>
      <c r="E327" s="214" t="s">
        <v>516</v>
      </c>
      <c r="F327" s="215" t="s">
        <v>517</v>
      </c>
      <c r="G327" s="216" t="s">
        <v>125</v>
      </c>
      <c r="H327" s="217">
        <v>1</v>
      </c>
      <c r="I327" s="218"/>
      <c r="J327" s="219">
        <f>ROUND(I327*H327,2)</f>
        <v>0</v>
      </c>
      <c r="K327" s="215" t="s">
        <v>1</v>
      </c>
      <c r="L327" s="220"/>
      <c r="M327" s="221" t="s">
        <v>1</v>
      </c>
      <c r="N327" s="222" t="s">
        <v>43</v>
      </c>
      <c r="O327" s="90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5" t="s">
        <v>156</v>
      </c>
      <c r="AT327" s="225" t="s">
        <v>122</v>
      </c>
      <c r="AU327" s="225" t="s">
        <v>88</v>
      </c>
      <c r="AY327" s="16" t="s">
        <v>119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6" t="s">
        <v>86</v>
      </c>
      <c r="BK327" s="226">
        <f>ROUND(I327*H327,2)</f>
        <v>0</v>
      </c>
      <c r="BL327" s="16" t="s">
        <v>139</v>
      </c>
      <c r="BM327" s="225" t="s">
        <v>518</v>
      </c>
    </row>
    <row r="328" s="2" customFormat="1">
      <c r="A328" s="37"/>
      <c r="B328" s="38"/>
      <c r="C328" s="39"/>
      <c r="D328" s="227" t="s">
        <v>130</v>
      </c>
      <c r="E328" s="39"/>
      <c r="F328" s="228" t="s">
        <v>517</v>
      </c>
      <c r="G328" s="39"/>
      <c r="H328" s="39"/>
      <c r="I328" s="229"/>
      <c r="J328" s="39"/>
      <c r="K328" s="39"/>
      <c r="L328" s="43"/>
      <c r="M328" s="230"/>
      <c r="N328" s="231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130</v>
      </c>
      <c r="AU328" s="16" t="s">
        <v>88</v>
      </c>
    </row>
    <row r="329" s="2" customFormat="1" ht="16.5" customHeight="1">
      <c r="A329" s="37"/>
      <c r="B329" s="38"/>
      <c r="C329" s="232" t="s">
        <v>519</v>
      </c>
      <c r="D329" s="232" t="s">
        <v>131</v>
      </c>
      <c r="E329" s="233" t="s">
        <v>520</v>
      </c>
      <c r="F329" s="234" t="s">
        <v>521</v>
      </c>
      <c r="G329" s="235" t="s">
        <v>125</v>
      </c>
      <c r="H329" s="236">
        <v>2</v>
      </c>
      <c r="I329" s="237"/>
      <c r="J329" s="238">
        <f>ROUND(I329*H329,2)</f>
        <v>0</v>
      </c>
      <c r="K329" s="234" t="s">
        <v>126</v>
      </c>
      <c r="L329" s="43"/>
      <c r="M329" s="239" t="s">
        <v>1</v>
      </c>
      <c r="N329" s="240" t="s">
        <v>43</v>
      </c>
      <c r="O329" s="90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25" t="s">
        <v>139</v>
      </c>
      <c r="AT329" s="225" t="s">
        <v>131</v>
      </c>
      <c r="AU329" s="225" t="s">
        <v>88</v>
      </c>
      <c r="AY329" s="16" t="s">
        <v>119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6" t="s">
        <v>86</v>
      </c>
      <c r="BK329" s="226">
        <f>ROUND(I329*H329,2)</f>
        <v>0</v>
      </c>
      <c r="BL329" s="16" t="s">
        <v>139</v>
      </c>
      <c r="BM329" s="225" t="s">
        <v>522</v>
      </c>
    </row>
    <row r="330" s="2" customFormat="1">
      <c r="A330" s="37"/>
      <c r="B330" s="38"/>
      <c r="C330" s="39"/>
      <c r="D330" s="227" t="s">
        <v>130</v>
      </c>
      <c r="E330" s="39"/>
      <c r="F330" s="228" t="s">
        <v>521</v>
      </c>
      <c r="G330" s="39"/>
      <c r="H330" s="39"/>
      <c r="I330" s="229"/>
      <c r="J330" s="39"/>
      <c r="K330" s="39"/>
      <c r="L330" s="43"/>
      <c r="M330" s="230"/>
      <c r="N330" s="231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130</v>
      </c>
      <c r="AU330" s="16" t="s">
        <v>88</v>
      </c>
    </row>
    <row r="331" s="13" customFormat="1">
      <c r="A331" s="13"/>
      <c r="B331" s="241"/>
      <c r="C331" s="242"/>
      <c r="D331" s="227" t="s">
        <v>198</v>
      </c>
      <c r="E331" s="243" t="s">
        <v>1</v>
      </c>
      <c r="F331" s="244" t="s">
        <v>424</v>
      </c>
      <c r="G331" s="242"/>
      <c r="H331" s="245">
        <v>2</v>
      </c>
      <c r="I331" s="246"/>
      <c r="J331" s="242"/>
      <c r="K331" s="242"/>
      <c r="L331" s="247"/>
      <c r="M331" s="248"/>
      <c r="N331" s="249"/>
      <c r="O331" s="249"/>
      <c r="P331" s="249"/>
      <c r="Q331" s="249"/>
      <c r="R331" s="249"/>
      <c r="S331" s="249"/>
      <c r="T331" s="25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1" t="s">
        <v>198</v>
      </c>
      <c r="AU331" s="251" t="s">
        <v>88</v>
      </c>
      <c r="AV331" s="13" t="s">
        <v>88</v>
      </c>
      <c r="AW331" s="13" t="s">
        <v>34</v>
      </c>
      <c r="AX331" s="13" t="s">
        <v>86</v>
      </c>
      <c r="AY331" s="251" t="s">
        <v>119</v>
      </c>
    </row>
    <row r="332" s="2" customFormat="1" ht="16.5" customHeight="1">
      <c r="A332" s="37"/>
      <c r="B332" s="38"/>
      <c r="C332" s="213" t="s">
        <v>523</v>
      </c>
      <c r="D332" s="213" t="s">
        <v>122</v>
      </c>
      <c r="E332" s="214" t="s">
        <v>524</v>
      </c>
      <c r="F332" s="215" t="s">
        <v>525</v>
      </c>
      <c r="G332" s="216" t="s">
        <v>125</v>
      </c>
      <c r="H332" s="217">
        <v>31</v>
      </c>
      <c r="I332" s="218"/>
      <c r="J332" s="219">
        <f>ROUND(I332*H332,2)</f>
        <v>0</v>
      </c>
      <c r="K332" s="215" t="s">
        <v>126</v>
      </c>
      <c r="L332" s="220"/>
      <c r="M332" s="221" t="s">
        <v>1</v>
      </c>
      <c r="N332" s="222" t="s">
        <v>43</v>
      </c>
      <c r="O332" s="90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4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5" t="s">
        <v>156</v>
      </c>
      <c r="AT332" s="225" t="s">
        <v>122</v>
      </c>
      <c r="AU332" s="225" t="s">
        <v>88</v>
      </c>
      <c r="AY332" s="16" t="s">
        <v>119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6" t="s">
        <v>86</v>
      </c>
      <c r="BK332" s="226">
        <f>ROUND(I332*H332,2)</f>
        <v>0</v>
      </c>
      <c r="BL332" s="16" t="s">
        <v>139</v>
      </c>
      <c r="BM332" s="225" t="s">
        <v>526</v>
      </c>
    </row>
    <row r="333" s="2" customFormat="1">
      <c r="A333" s="37"/>
      <c r="B333" s="38"/>
      <c r="C333" s="39"/>
      <c r="D333" s="227" t="s">
        <v>130</v>
      </c>
      <c r="E333" s="39"/>
      <c r="F333" s="228" t="s">
        <v>525</v>
      </c>
      <c r="G333" s="39"/>
      <c r="H333" s="39"/>
      <c r="I333" s="229"/>
      <c r="J333" s="39"/>
      <c r="K333" s="39"/>
      <c r="L333" s="43"/>
      <c r="M333" s="230"/>
      <c r="N333" s="231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130</v>
      </c>
      <c r="AU333" s="16" t="s">
        <v>88</v>
      </c>
    </row>
    <row r="334" s="2" customFormat="1" ht="16.5" customHeight="1">
      <c r="A334" s="37"/>
      <c r="B334" s="38"/>
      <c r="C334" s="232" t="s">
        <v>527</v>
      </c>
      <c r="D334" s="232" t="s">
        <v>131</v>
      </c>
      <c r="E334" s="233" t="s">
        <v>528</v>
      </c>
      <c r="F334" s="234" t="s">
        <v>529</v>
      </c>
      <c r="G334" s="235" t="s">
        <v>125</v>
      </c>
      <c r="H334" s="236">
        <v>31</v>
      </c>
      <c r="I334" s="237"/>
      <c r="J334" s="238">
        <f>ROUND(I334*H334,2)</f>
        <v>0</v>
      </c>
      <c r="K334" s="234" t="s">
        <v>126</v>
      </c>
      <c r="L334" s="43"/>
      <c r="M334" s="239" t="s">
        <v>1</v>
      </c>
      <c r="N334" s="240" t="s">
        <v>43</v>
      </c>
      <c r="O334" s="90"/>
      <c r="P334" s="223">
        <f>O334*H334</f>
        <v>0</v>
      </c>
      <c r="Q334" s="223">
        <v>0</v>
      </c>
      <c r="R334" s="223">
        <f>Q334*H334</f>
        <v>0</v>
      </c>
      <c r="S334" s="223">
        <v>0</v>
      </c>
      <c r="T334" s="224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5" t="s">
        <v>139</v>
      </c>
      <c r="AT334" s="225" t="s">
        <v>131</v>
      </c>
      <c r="AU334" s="225" t="s">
        <v>88</v>
      </c>
      <c r="AY334" s="16" t="s">
        <v>119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6" t="s">
        <v>86</v>
      </c>
      <c r="BK334" s="226">
        <f>ROUND(I334*H334,2)</f>
        <v>0</v>
      </c>
      <c r="BL334" s="16" t="s">
        <v>139</v>
      </c>
      <c r="BM334" s="225" t="s">
        <v>530</v>
      </c>
    </row>
    <row r="335" s="2" customFormat="1">
      <c r="A335" s="37"/>
      <c r="B335" s="38"/>
      <c r="C335" s="39"/>
      <c r="D335" s="227" t="s">
        <v>130</v>
      </c>
      <c r="E335" s="39"/>
      <c r="F335" s="228" t="s">
        <v>529</v>
      </c>
      <c r="G335" s="39"/>
      <c r="H335" s="39"/>
      <c r="I335" s="229"/>
      <c r="J335" s="39"/>
      <c r="K335" s="39"/>
      <c r="L335" s="43"/>
      <c r="M335" s="230"/>
      <c r="N335" s="231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130</v>
      </c>
      <c r="AU335" s="16" t="s">
        <v>88</v>
      </c>
    </row>
    <row r="336" s="2" customFormat="1" ht="24.15" customHeight="1">
      <c r="A336" s="37"/>
      <c r="B336" s="38"/>
      <c r="C336" s="213" t="s">
        <v>531</v>
      </c>
      <c r="D336" s="213" t="s">
        <v>122</v>
      </c>
      <c r="E336" s="214" t="s">
        <v>532</v>
      </c>
      <c r="F336" s="215" t="s">
        <v>533</v>
      </c>
      <c r="G336" s="216" t="s">
        <v>125</v>
      </c>
      <c r="H336" s="217">
        <v>1</v>
      </c>
      <c r="I336" s="218"/>
      <c r="J336" s="219">
        <f>ROUND(I336*H336,2)</f>
        <v>0</v>
      </c>
      <c r="K336" s="215" t="s">
        <v>126</v>
      </c>
      <c r="L336" s="220"/>
      <c r="M336" s="221" t="s">
        <v>1</v>
      </c>
      <c r="N336" s="222" t="s">
        <v>43</v>
      </c>
      <c r="O336" s="90"/>
      <c r="P336" s="223">
        <f>O336*H336</f>
        <v>0</v>
      </c>
      <c r="Q336" s="223">
        <v>0</v>
      </c>
      <c r="R336" s="223">
        <f>Q336*H336</f>
        <v>0</v>
      </c>
      <c r="S336" s="223">
        <v>0</v>
      </c>
      <c r="T336" s="224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5" t="s">
        <v>127</v>
      </c>
      <c r="AT336" s="225" t="s">
        <v>122</v>
      </c>
      <c r="AU336" s="225" t="s">
        <v>88</v>
      </c>
      <c r="AY336" s="16" t="s">
        <v>119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6" t="s">
        <v>86</v>
      </c>
      <c r="BK336" s="226">
        <f>ROUND(I336*H336,2)</f>
        <v>0</v>
      </c>
      <c r="BL336" s="16" t="s">
        <v>128</v>
      </c>
      <c r="BM336" s="225" t="s">
        <v>534</v>
      </c>
    </row>
    <row r="337" s="2" customFormat="1">
      <c r="A337" s="37"/>
      <c r="B337" s="38"/>
      <c r="C337" s="39"/>
      <c r="D337" s="227" t="s">
        <v>130</v>
      </c>
      <c r="E337" s="39"/>
      <c r="F337" s="228" t="s">
        <v>533</v>
      </c>
      <c r="G337" s="39"/>
      <c r="H337" s="39"/>
      <c r="I337" s="229"/>
      <c r="J337" s="39"/>
      <c r="K337" s="39"/>
      <c r="L337" s="43"/>
      <c r="M337" s="230"/>
      <c r="N337" s="231"/>
      <c r="O337" s="90"/>
      <c r="P337" s="90"/>
      <c r="Q337" s="90"/>
      <c r="R337" s="90"/>
      <c r="S337" s="90"/>
      <c r="T337" s="91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130</v>
      </c>
      <c r="AU337" s="16" t="s">
        <v>88</v>
      </c>
    </row>
    <row r="338" s="2" customFormat="1" ht="37.8" customHeight="1">
      <c r="A338" s="37"/>
      <c r="B338" s="38"/>
      <c r="C338" s="232" t="s">
        <v>535</v>
      </c>
      <c r="D338" s="232" t="s">
        <v>131</v>
      </c>
      <c r="E338" s="233" t="s">
        <v>536</v>
      </c>
      <c r="F338" s="234" t="s">
        <v>537</v>
      </c>
      <c r="G338" s="235" t="s">
        <v>125</v>
      </c>
      <c r="H338" s="236">
        <v>1</v>
      </c>
      <c r="I338" s="237"/>
      <c r="J338" s="238">
        <f>ROUND(I338*H338,2)</f>
        <v>0</v>
      </c>
      <c r="K338" s="234" t="s">
        <v>1</v>
      </c>
      <c r="L338" s="43"/>
      <c r="M338" s="239" t="s">
        <v>1</v>
      </c>
      <c r="N338" s="240" t="s">
        <v>43</v>
      </c>
      <c r="O338" s="90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5" t="s">
        <v>128</v>
      </c>
      <c r="AT338" s="225" t="s">
        <v>131</v>
      </c>
      <c r="AU338" s="225" t="s">
        <v>88</v>
      </c>
      <c r="AY338" s="16" t="s">
        <v>119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6" t="s">
        <v>86</v>
      </c>
      <c r="BK338" s="226">
        <f>ROUND(I338*H338,2)</f>
        <v>0</v>
      </c>
      <c r="BL338" s="16" t="s">
        <v>128</v>
      </c>
      <c r="BM338" s="225" t="s">
        <v>538</v>
      </c>
    </row>
    <row r="339" s="2" customFormat="1">
      <c r="A339" s="37"/>
      <c r="B339" s="38"/>
      <c r="C339" s="39"/>
      <c r="D339" s="227" t="s">
        <v>130</v>
      </c>
      <c r="E339" s="39"/>
      <c r="F339" s="228" t="s">
        <v>537</v>
      </c>
      <c r="G339" s="39"/>
      <c r="H339" s="39"/>
      <c r="I339" s="229"/>
      <c r="J339" s="39"/>
      <c r="K339" s="39"/>
      <c r="L339" s="43"/>
      <c r="M339" s="230"/>
      <c r="N339" s="231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130</v>
      </c>
      <c r="AU339" s="16" t="s">
        <v>88</v>
      </c>
    </row>
    <row r="340" s="2" customFormat="1" ht="24.15" customHeight="1">
      <c r="A340" s="37"/>
      <c r="B340" s="38"/>
      <c r="C340" s="232" t="s">
        <v>539</v>
      </c>
      <c r="D340" s="232" t="s">
        <v>131</v>
      </c>
      <c r="E340" s="233" t="s">
        <v>540</v>
      </c>
      <c r="F340" s="234" t="s">
        <v>541</v>
      </c>
      <c r="G340" s="235" t="s">
        <v>154</v>
      </c>
      <c r="H340" s="236">
        <v>1</v>
      </c>
      <c r="I340" s="237"/>
      <c r="J340" s="238">
        <f>ROUND(I340*H340,2)</f>
        <v>0</v>
      </c>
      <c r="K340" s="234" t="s">
        <v>1</v>
      </c>
      <c r="L340" s="43"/>
      <c r="M340" s="239" t="s">
        <v>1</v>
      </c>
      <c r="N340" s="240" t="s">
        <v>43</v>
      </c>
      <c r="O340" s="90"/>
      <c r="P340" s="223">
        <f>O340*H340</f>
        <v>0</v>
      </c>
      <c r="Q340" s="223">
        <v>0</v>
      </c>
      <c r="R340" s="223">
        <f>Q340*H340</f>
        <v>0</v>
      </c>
      <c r="S340" s="223">
        <v>0</v>
      </c>
      <c r="T340" s="224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5" t="s">
        <v>86</v>
      </c>
      <c r="AT340" s="225" t="s">
        <v>131</v>
      </c>
      <c r="AU340" s="225" t="s">
        <v>88</v>
      </c>
      <c r="AY340" s="16" t="s">
        <v>119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6" t="s">
        <v>86</v>
      </c>
      <c r="BK340" s="226">
        <f>ROUND(I340*H340,2)</f>
        <v>0</v>
      </c>
      <c r="BL340" s="16" t="s">
        <v>86</v>
      </c>
      <c r="BM340" s="225" t="s">
        <v>542</v>
      </c>
    </row>
    <row r="341" s="2" customFormat="1">
      <c r="A341" s="37"/>
      <c r="B341" s="38"/>
      <c r="C341" s="39"/>
      <c r="D341" s="227" t="s">
        <v>130</v>
      </c>
      <c r="E341" s="39"/>
      <c r="F341" s="228" t="s">
        <v>541</v>
      </c>
      <c r="G341" s="39"/>
      <c r="H341" s="39"/>
      <c r="I341" s="229"/>
      <c r="J341" s="39"/>
      <c r="K341" s="39"/>
      <c r="L341" s="43"/>
      <c r="M341" s="230"/>
      <c r="N341" s="231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130</v>
      </c>
      <c r="AU341" s="16" t="s">
        <v>88</v>
      </c>
    </row>
    <row r="342" s="2" customFormat="1" ht="37.8" customHeight="1">
      <c r="A342" s="37"/>
      <c r="B342" s="38"/>
      <c r="C342" s="213" t="s">
        <v>543</v>
      </c>
      <c r="D342" s="213" t="s">
        <v>122</v>
      </c>
      <c r="E342" s="214" t="s">
        <v>544</v>
      </c>
      <c r="F342" s="215" t="s">
        <v>545</v>
      </c>
      <c r="G342" s="216" t="s">
        <v>125</v>
      </c>
      <c r="H342" s="217">
        <v>1</v>
      </c>
      <c r="I342" s="218"/>
      <c r="J342" s="219">
        <f>ROUND(I342*H342,2)</f>
        <v>0</v>
      </c>
      <c r="K342" s="215" t="s">
        <v>126</v>
      </c>
      <c r="L342" s="220"/>
      <c r="M342" s="221" t="s">
        <v>1</v>
      </c>
      <c r="N342" s="222" t="s">
        <v>43</v>
      </c>
      <c r="O342" s="90"/>
      <c r="P342" s="223">
        <f>O342*H342</f>
        <v>0</v>
      </c>
      <c r="Q342" s="223">
        <v>0.01</v>
      </c>
      <c r="R342" s="223">
        <f>Q342*H342</f>
        <v>0.01</v>
      </c>
      <c r="S342" s="223">
        <v>0</v>
      </c>
      <c r="T342" s="224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5" t="s">
        <v>88</v>
      </c>
      <c r="AT342" s="225" t="s">
        <v>122</v>
      </c>
      <c r="AU342" s="225" t="s">
        <v>88</v>
      </c>
      <c r="AY342" s="16" t="s">
        <v>119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6" t="s">
        <v>86</v>
      </c>
      <c r="BK342" s="226">
        <f>ROUND(I342*H342,2)</f>
        <v>0</v>
      </c>
      <c r="BL342" s="16" t="s">
        <v>86</v>
      </c>
      <c r="BM342" s="225" t="s">
        <v>546</v>
      </c>
    </row>
    <row r="343" s="2" customFormat="1">
      <c r="A343" s="37"/>
      <c r="B343" s="38"/>
      <c r="C343" s="39"/>
      <c r="D343" s="227" t="s">
        <v>130</v>
      </c>
      <c r="E343" s="39"/>
      <c r="F343" s="228" t="s">
        <v>545</v>
      </c>
      <c r="G343" s="39"/>
      <c r="H343" s="39"/>
      <c r="I343" s="229"/>
      <c r="J343" s="39"/>
      <c r="K343" s="39"/>
      <c r="L343" s="43"/>
      <c r="M343" s="230"/>
      <c r="N343" s="231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130</v>
      </c>
      <c r="AU343" s="16" t="s">
        <v>88</v>
      </c>
    </row>
    <row r="344" s="2" customFormat="1" ht="16.5" customHeight="1">
      <c r="A344" s="37"/>
      <c r="B344" s="38"/>
      <c r="C344" s="213" t="s">
        <v>547</v>
      </c>
      <c r="D344" s="213" t="s">
        <v>122</v>
      </c>
      <c r="E344" s="214" t="s">
        <v>548</v>
      </c>
      <c r="F344" s="215" t="s">
        <v>549</v>
      </c>
      <c r="G344" s="216" t="s">
        <v>125</v>
      </c>
      <c r="H344" s="217">
        <v>3</v>
      </c>
      <c r="I344" s="218"/>
      <c r="J344" s="219">
        <f>ROUND(I344*H344,2)</f>
        <v>0</v>
      </c>
      <c r="K344" s="215" t="s">
        <v>126</v>
      </c>
      <c r="L344" s="220"/>
      <c r="M344" s="221" t="s">
        <v>1</v>
      </c>
      <c r="N344" s="222" t="s">
        <v>43</v>
      </c>
      <c r="O344" s="90"/>
      <c r="P344" s="223">
        <f>O344*H344</f>
        <v>0</v>
      </c>
      <c r="Q344" s="223">
        <v>0.00072000000000000005</v>
      </c>
      <c r="R344" s="223">
        <f>Q344*H344</f>
        <v>0.00216</v>
      </c>
      <c r="S344" s="223">
        <v>0</v>
      </c>
      <c r="T344" s="224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5" t="s">
        <v>88</v>
      </c>
      <c r="AT344" s="225" t="s">
        <v>122</v>
      </c>
      <c r="AU344" s="225" t="s">
        <v>88</v>
      </c>
      <c r="AY344" s="16" t="s">
        <v>119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6" t="s">
        <v>86</v>
      </c>
      <c r="BK344" s="226">
        <f>ROUND(I344*H344,2)</f>
        <v>0</v>
      </c>
      <c r="BL344" s="16" t="s">
        <v>86</v>
      </c>
      <c r="BM344" s="225" t="s">
        <v>550</v>
      </c>
    </row>
    <row r="345" s="2" customFormat="1">
      <c r="A345" s="37"/>
      <c r="B345" s="38"/>
      <c r="C345" s="39"/>
      <c r="D345" s="227" t="s">
        <v>130</v>
      </c>
      <c r="E345" s="39"/>
      <c r="F345" s="228" t="s">
        <v>549</v>
      </c>
      <c r="G345" s="39"/>
      <c r="H345" s="39"/>
      <c r="I345" s="229"/>
      <c r="J345" s="39"/>
      <c r="K345" s="39"/>
      <c r="L345" s="43"/>
      <c r="M345" s="230"/>
      <c r="N345" s="231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130</v>
      </c>
      <c r="AU345" s="16" t="s">
        <v>88</v>
      </c>
    </row>
    <row r="346" s="2" customFormat="1" ht="24.15" customHeight="1">
      <c r="A346" s="37"/>
      <c r="B346" s="38"/>
      <c r="C346" s="232" t="s">
        <v>551</v>
      </c>
      <c r="D346" s="232" t="s">
        <v>131</v>
      </c>
      <c r="E346" s="233" t="s">
        <v>552</v>
      </c>
      <c r="F346" s="234" t="s">
        <v>553</v>
      </c>
      <c r="G346" s="235" t="s">
        <v>125</v>
      </c>
      <c r="H346" s="236">
        <v>1</v>
      </c>
      <c r="I346" s="237"/>
      <c r="J346" s="238">
        <f>ROUND(I346*H346,2)</f>
        <v>0</v>
      </c>
      <c r="K346" s="234" t="s">
        <v>126</v>
      </c>
      <c r="L346" s="43"/>
      <c r="M346" s="239" t="s">
        <v>1</v>
      </c>
      <c r="N346" s="240" t="s">
        <v>43</v>
      </c>
      <c r="O346" s="90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5" t="s">
        <v>86</v>
      </c>
      <c r="AT346" s="225" t="s">
        <v>131</v>
      </c>
      <c r="AU346" s="225" t="s">
        <v>88</v>
      </c>
      <c r="AY346" s="16" t="s">
        <v>119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6" t="s">
        <v>86</v>
      </c>
      <c r="BK346" s="226">
        <f>ROUND(I346*H346,2)</f>
        <v>0</v>
      </c>
      <c r="BL346" s="16" t="s">
        <v>86</v>
      </c>
      <c r="BM346" s="225" t="s">
        <v>554</v>
      </c>
    </row>
    <row r="347" s="2" customFormat="1">
      <c r="A347" s="37"/>
      <c r="B347" s="38"/>
      <c r="C347" s="39"/>
      <c r="D347" s="227" t="s">
        <v>130</v>
      </c>
      <c r="E347" s="39"/>
      <c r="F347" s="228" t="s">
        <v>553</v>
      </c>
      <c r="G347" s="39"/>
      <c r="H347" s="39"/>
      <c r="I347" s="229"/>
      <c r="J347" s="39"/>
      <c r="K347" s="39"/>
      <c r="L347" s="43"/>
      <c r="M347" s="230"/>
      <c r="N347" s="231"/>
      <c r="O347" s="90"/>
      <c r="P347" s="90"/>
      <c r="Q347" s="90"/>
      <c r="R347" s="90"/>
      <c r="S347" s="90"/>
      <c r="T347" s="91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130</v>
      </c>
      <c r="AU347" s="16" t="s">
        <v>88</v>
      </c>
    </row>
    <row r="348" s="2" customFormat="1" ht="16.5" customHeight="1">
      <c r="A348" s="37"/>
      <c r="B348" s="38"/>
      <c r="C348" s="213" t="s">
        <v>555</v>
      </c>
      <c r="D348" s="213" t="s">
        <v>122</v>
      </c>
      <c r="E348" s="214" t="s">
        <v>556</v>
      </c>
      <c r="F348" s="215" t="s">
        <v>557</v>
      </c>
      <c r="G348" s="216" t="s">
        <v>154</v>
      </c>
      <c r="H348" s="217">
        <v>1</v>
      </c>
      <c r="I348" s="218"/>
      <c r="J348" s="219">
        <f>ROUND(I348*H348,2)</f>
        <v>0</v>
      </c>
      <c r="K348" s="215" t="s">
        <v>1</v>
      </c>
      <c r="L348" s="220"/>
      <c r="M348" s="221" t="s">
        <v>1</v>
      </c>
      <c r="N348" s="222" t="s">
        <v>43</v>
      </c>
      <c r="O348" s="90"/>
      <c r="P348" s="223">
        <f>O348*H348</f>
        <v>0</v>
      </c>
      <c r="Q348" s="223">
        <v>0</v>
      </c>
      <c r="R348" s="223">
        <f>Q348*H348</f>
        <v>0</v>
      </c>
      <c r="S348" s="223">
        <v>0</v>
      </c>
      <c r="T348" s="224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5" t="s">
        <v>156</v>
      </c>
      <c r="AT348" s="225" t="s">
        <v>122</v>
      </c>
      <c r="AU348" s="225" t="s">
        <v>88</v>
      </c>
      <c r="AY348" s="16" t="s">
        <v>119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6" t="s">
        <v>86</v>
      </c>
      <c r="BK348" s="226">
        <f>ROUND(I348*H348,2)</f>
        <v>0</v>
      </c>
      <c r="BL348" s="16" t="s">
        <v>139</v>
      </c>
      <c r="BM348" s="225" t="s">
        <v>558</v>
      </c>
    </row>
    <row r="349" s="2" customFormat="1">
      <c r="A349" s="37"/>
      <c r="B349" s="38"/>
      <c r="C349" s="39"/>
      <c r="D349" s="227" t="s">
        <v>130</v>
      </c>
      <c r="E349" s="39"/>
      <c r="F349" s="228" t="s">
        <v>557</v>
      </c>
      <c r="G349" s="39"/>
      <c r="H349" s="39"/>
      <c r="I349" s="229"/>
      <c r="J349" s="39"/>
      <c r="K349" s="39"/>
      <c r="L349" s="43"/>
      <c r="M349" s="230"/>
      <c r="N349" s="231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130</v>
      </c>
      <c r="AU349" s="16" t="s">
        <v>88</v>
      </c>
    </row>
    <row r="350" s="2" customFormat="1" ht="16.5" customHeight="1">
      <c r="A350" s="37"/>
      <c r="B350" s="38"/>
      <c r="C350" s="232" t="s">
        <v>559</v>
      </c>
      <c r="D350" s="232" t="s">
        <v>131</v>
      </c>
      <c r="E350" s="233" t="s">
        <v>560</v>
      </c>
      <c r="F350" s="234" t="s">
        <v>561</v>
      </c>
      <c r="G350" s="235" t="s">
        <v>154</v>
      </c>
      <c r="H350" s="236">
        <v>1</v>
      </c>
      <c r="I350" s="237"/>
      <c r="J350" s="238">
        <f>ROUND(I350*H350,2)</f>
        <v>0</v>
      </c>
      <c r="K350" s="234" t="s">
        <v>1</v>
      </c>
      <c r="L350" s="43"/>
      <c r="M350" s="239" t="s">
        <v>1</v>
      </c>
      <c r="N350" s="240" t="s">
        <v>43</v>
      </c>
      <c r="O350" s="90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25" t="s">
        <v>139</v>
      </c>
      <c r="AT350" s="225" t="s">
        <v>131</v>
      </c>
      <c r="AU350" s="225" t="s">
        <v>88</v>
      </c>
      <c r="AY350" s="16" t="s">
        <v>119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6" t="s">
        <v>86</v>
      </c>
      <c r="BK350" s="226">
        <f>ROUND(I350*H350,2)</f>
        <v>0</v>
      </c>
      <c r="BL350" s="16" t="s">
        <v>139</v>
      </c>
      <c r="BM350" s="225" t="s">
        <v>562</v>
      </c>
    </row>
    <row r="351" s="2" customFormat="1">
      <c r="A351" s="37"/>
      <c r="B351" s="38"/>
      <c r="C351" s="39"/>
      <c r="D351" s="227" t="s">
        <v>130</v>
      </c>
      <c r="E351" s="39"/>
      <c r="F351" s="228" t="s">
        <v>561</v>
      </c>
      <c r="G351" s="39"/>
      <c r="H351" s="39"/>
      <c r="I351" s="229"/>
      <c r="J351" s="39"/>
      <c r="K351" s="39"/>
      <c r="L351" s="43"/>
      <c r="M351" s="230"/>
      <c r="N351" s="231"/>
      <c r="O351" s="90"/>
      <c r="P351" s="90"/>
      <c r="Q351" s="90"/>
      <c r="R351" s="90"/>
      <c r="S351" s="90"/>
      <c r="T351" s="91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130</v>
      </c>
      <c r="AU351" s="16" t="s">
        <v>88</v>
      </c>
    </row>
    <row r="352" s="2" customFormat="1" ht="24.15" customHeight="1">
      <c r="A352" s="37"/>
      <c r="B352" s="38"/>
      <c r="C352" s="213" t="s">
        <v>563</v>
      </c>
      <c r="D352" s="213" t="s">
        <v>122</v>
      </c>
      <c r="E352" s="214" t="s">
        <v>564</v>
      </c>
      <c r="F352" s="215" t="s">
        <v>565</v>
      </c>
      <c r="G352" s="216" t="s">
        <v>154</v>
      </c>
      <c r="H352" s="217">
        <v>1</v>
      </c>
      <c r="I352" s="218"/>
      <c r="J352" s="219">
        <f>ROUND(I352*H352,2)</f>
        <v>0</v>
      </c>
      <c r="K352" s="215" t="s">
        <v>1</v>
      </c>
      <c r="L352" s="220"/>
      <c r="M352" s="221" t="s">
        <v>1</v>
      </c>
      <c r="N352" s="222" t="s">
        <v>43</v>
      </c>
      <c r="O352" s="90"/>
      <c r="P352" s="223">
        <f>O352*H352</f>
        <v>0</v>
      </c>
      <c r="Q352" s="223">
        <v>0</v>
      </c>
      <c r="R352" s="223">
        <f>Q352*H352</f>
        <v>0</v>
      </c>
      <c r="S352" s="223">
        <v>0</v>
      </c>
      <c r="T352" s="224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5" t="s">
        <v>156</v>
      </c>
      <c r="AT352" s="225" t="s">
        <v>122</v>
      </c>
      <c r="AU352" s="225" t="s">
        <v>88</v>
      </c>
      <c r="AY352" s="16" t="s">
        <v>119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6" t="s">
        <v>86</v>
      </c>
      <c r="BK352" s="226">
        <f>ROUND(I352*H352,2)</f>
        <v>0</v>
      </c>
      <c r="BL352" s="16" t="s">
        <v>139</v>
      </c>
      <c r="BM352" s="225" t="s">
        <v>566</v>
      </c>
    </row>
    <row r="353" s="2" customFormat="1">
      <c r="A353" s="37"/>
      <c r="B353" s="38"/>
      <c r="C353" s="39"/>
      <c r="D353" s="227" t="s">
        <v>130</v>
      </c>
      <c r="E353" s="39"/>
      <c r="F353" s="228" t="s">
        <v>565</v>
      </c>
      <c r="G353" s="39"/>
      <c r="H353" s="39"/>
      <c r="I353" s="229"/>
      <c r="J353" s="39"/>
      <c r="K353" s="39"/>
      <c r="L353" s="43"/>
      <c r="M353" s="230"/>
      <c r="N353" s="231"/>
      <c r="O353" s="90"/>
      <c r="P353" s="90"/>
      <c r="Q353" s="90"/>
      <c r="R353" s="90"/>
      <c r="S353" s="90"/>
      <c r="T353" s="91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130</v>
      </c>
      <c r="AU353" s="16" t="s">
        <v>88</v>
      </c>
    </row>
    <row r="354" s="2" customFormat="1" ht="16.5" customHeight="1">
      <c r="A354" s="37"/>
      <c r="B354" s="38"/>
      <c r="C354" s="232" t="s">
        <v>567</v>
      </c>
      <c r="D354" s="232" t="s">
        <v>131</v>
      </c>
      <c r="E354" s="233" t="s">
        <v>568</v>
      </c>
      <c r="F354" s="234" t="s">
        <v>569</v>
      </c>
      <c r="G354" s="235" t="s">
        <v>154</v>
      </c>
      <c r="H354" s="236">
        <v>1</v>
      </c>
      <c r="I354" s="237"/>
      <c r="J354" s="238">
        <f>ROUND(I354*H354,2)</f>
        <v>0</v>
      </c>
      <c r="K354" s="234" t="s">
        <v>1</v>
      </c>
      <c r="L354" s="43"/>
      <c r="M354" s="239" t="s">
        <v>1</v>
      </c>
      <c r="N354" s="240" t="s">
        <v>43</v>
      </c>
      <c r="O354" s="90"/>
      <c r="P354" s="223">
        <f>O354*H354</f>
        <v>0</v>
      </c>
      <c r="Q354" s="223">
        <v>0</v>
      </c>
      <c r="R354" s="223">
        <f>Q354*H354</f>
        <v>0</v>
      </c>
      <c r="S354" s="223">
        <v>0</v>
      </c>
      <c r="T354" s="224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5" t="s">
        <v>139</v>
      </c>
      <c r="AT354" s="225" t="s">
        <v>131</v>
      </c>
      <c r="AU354" s="225" t="s">
        <v>88</v>
      </c>
      <c r="AY354" s="16" t="s">
        <v>119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6" t="s">
        <v>86</v>
      </c>
      <c r="BK354" s="226">
        <f>ROUND(I354*H354,2)</f>
        <v>0</v>
      </c>
      <c r="BL354" s="16" t="s">
        <v>139</v>
      </c>
      <c r="BM354" s="225" t="s">
        <v>570</v>
      </c>
    </row>
    <row r="355" s="2" customFormat="1">
      <c r="A355" s="37"/>
      <c r="B355" s="38"/>
      <c r="C355" s="39"/>
      <c r="D355" s="227" t="s">
        <v>130</v>
      </c>
      <c r="E355" s="39"/>
      <c r="F355" s="228" t="s">
        <v>569</v>
      </c>
      <c r="G355" s="39"/>
      <c r="H355" s="39"/>
      <c r="I355" s="229"/>
      <c r="J355" s="39"/>
      <c r="K355" s="39"/>
      <c r="L355" s="43"/>
      <c r="M355" s="230"/>
      <c r="N355" s="231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130</v>
      </c>
      <c r="AU355" s="16" t="s">
        <v>88</v>
      </c>
    </row>
    <row r="356" s="2" customFormat="1" ht="24.15" customHeight="1">
      <c r="A356" s="37"/>
      <c r="B356" s="38"/>
      <c r="C356" s="213" t="s">
        <v>571</v>
      </c>
      <c r="D356" s="213" t="s">
        <v>122</v>
      </c>
      <c r="E356" s="214" t="s">
        <v>572</v>
      </c>
      <c r="F356" s="215" t="s">
        <v>573</v>
      </c>
      <c r="G356" s="216" t="s">
        <v>125</v>
      </c>
      <c r="H356" s="217">
        <v>2</v>
      </c>
      <c r="I356" s="218"/>
      <c r="J356" s="219">
        <f>ROUND(I356*H356,2)</f>
        <v>0</v>
      </c>
      <c r="K356" s="215" t="s">
        <v>1</v>
      </c>
      <c r="L356" s="220"/>
      <c r="M356" s="221" t="s">
        <v>1</v>
      </c>
      <c r="N356" s="222" t="s">
        <v>43</v>
      </c>
      <c r="O356" s="90"/>
      <c r="P356" s="223">
        <f>O356*H356</f>
        <v>0</v>
      </c>
      <c r="Q356" s="223">
        <v>0.0086</v>
      </c>
      <c r="R356" s="223">
        <f>Q356*H356</f>
        <v>0.0172</v>
      </c>
      <c r="S356" s="223">
        <v>0</v>
      </c>
      <c r="T356" s="224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5" t="s">
        <v>88</v>
      </c>
      <c r="AT356" s="225" t="s">
        <v>122</v>
      </c>
      <c r="AU356" s="225" t="s">
        <v>88</v>
      </c>
      <c r="AY356" s="16" t="s">
        <v>119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6" t="s">
        <v>86</v>
      </c>
      <c r="BK356" s="226">
        <f>ROUND(I356*H356,2)</f>
        <v>0</v>
      </c>
      <c r="BL356" s="16" t="s">
        <v>86</v>
      </c>
      <c r="BM356" s="225" t="s">
        <v>574</v>
      </c>
    </row>
    <row r="357" s="2" customFormat="1">
      <c r="A357" s="37"/>
      <c r="B357" s="38"/>
      <c r="C357" s="39"/>
      <c r="D357" s="227" t="s">
        <v>130</v>
      </c>
      <c r="E357" s="39"/>
      <c r="F357" s="228" t="s">
        <v>573</v>
      </c>
      <c r="G357" s="39"/>
      <c r="H357" s="39"/>
      <c r="I357" s="229"/>
      <c r="J357" s="39"/>
      <c r="K357" s="39"/>
      <c r="L357" s="43"/>
      <c r="M357" s="230"/>
      <c r="N357" s="231"/>
      <c r="O357" s="90"/>
      <c r="P357" s="90"/>
      <c r="Q357" s="90"/>
      <c r="R357" s="90"/>
      <c r="S357" s="90"/>
      <c r="T357" s="91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130</v>
      </c>
      <c r="AU357" s="16" t="s">
        <v>88</v>
      </c>
    </row>
    <row r="358" s="2" customFormat="1" ht="37.8" customHeight="1">
      <c r="A358" s="37"/>
      <c r="B358" s="38"/>
      <c r="C358" s="213" t="s">
        <v>575</v>
      </c>
      <c r="D358" s="213" t="s">
        <v>122</v>
      </c>
      <c r="E358" s="214" t="s">
        <v>576</v>
      </c>
      <c r="F358" s="215" t="s">
        <v>577</v>
      </c>
      <c r="G358" s="216" t="s">
        <v>125</v>
      </c>
      <c r="H358" s="217">
        <v>2</v>
      </c>
      <c r="I358" s="218"/>
      <c r="J358" s="219">
        <f>ROUND(I358*H358,2)</f>
        <v>0</v>
      </c>
      <c r="K358" s="215" t="s">
        <v>126</v>
      </c>
      <c r="L358" s="220"/>
      <c r="M358" s="221" t="s">
        <v>1</v>
      </c>
      <c r="N358" s="222" t="s">
        <v>43</v>
      </c>
      <c r="O358" s="90"/>
      <c r="P358" s="223">
        <f>O358*H358</f>
        <v>0</v>
      </c>
      <c r="Q358" s="223">
        <v>0.0013799999999999999</v>
      </c>
      <c r="R358" s="223">
        <f>Q358*H358</f>
        <v>0.0027599999999999999</v>
      </c>
      <c r="S358" s="223">
        <v>0</v>
      </c>
      <c r="T358" s="224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25" t="s">
        <v>127</v>
      </c>
      <c r="AT358" s="225" t="s">
        <v>122</v>
      </c>
      <c r="AU358" s="225" t="s">
        <v>88</v>
      </c>
      <c r="AY358" s="16" t="s">
        <v>119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6" t="s">
        <v>86</v>
      </c>
      <c r="BK358" s="226">
        <f>ROUND(I358*H358,2)</f>
        <v>0</v>
      </c>
      <c r="BL358" s="16" t="s">
        <v>128</v>
      </c>
      <c r="BM358" s="225" t="s">
        <v>578</v>
      </c>
    </row>
    <row r="359" s="2" customFormat="1">
      <c r="A359" s="37"/>
      <c r="B359" s="38"/>
      <c r="C359" s="39"/>
      <c r="D359" s="227" t="s">
        <v>130</v>
      </c>
      <c r="E359" s="39"/>
      <c r="F359" s="228" t="s">
        <v>577</v>
      </c>
      <c r="G359" s="39"/>
      <c r="H359" s="39"/>
      <c r="I359" s="229"/>
      <c r="J359" s="39"/>
      <c r="K359" s="39"/>
      <c r="L359" s="43"/>
      <c r="M359" s="230"/>
      <c r="N359" s="231"/>
      <c r="O359" s="90"/>
      <c r="P359" s="90"/>
      <c r="Q359" s="90"/>
      <c r="R359" s="90"/>
      <c r="S359" s="90"/>
      <c r="T359" s="91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130</v>
      </c>
      <c r="AU359" s="16" t="s">
        <v>88</v>
      </c>
    </row>
    <row r="360" s="2" customFormat="1" ht="16.5" customHeight="1">
      <c r="A360" s="37"/>
      <c r="B360" s="38"/>
      <c r="C360" s="232" t="s">
        <v>579</v>
      </c>
      <c r="D360" s="232" t="s">
        <v>131</v>
      </c>
      <c r="E360" s="233" t="s">
        <v>580</v>
      </c>
      <c r="F360" s="234" t="s">
        <v>581</v>
      </c>
      <c r="G360" s="235" t="s">
        <v>154</v>
      </c>
      <c r="H360" s="236">
        <v>2</v>
      </c>
      <c r="I360" s="237"/>
      <c r="J360" s="238">
        <f>ROUND(I360*H360,2)</f>
        <v>0</v>
      </c>
      <c r="K360" s="234" t="s">
        <v>1</v>
      </c>
      <c r="L360" s="43"/>
      <c r="M360" s="239" t="s">
        <v>1</v>
      </c>
      <c r="N360" s="240" t="s">
        <v>43</v>
      </c>
      <c r="O360" s="90"/>
      <c r="P360" s="223">
        <f>O360*H360</f>
        <v>0</v>
      </c>
      <c r="Q360" s="223">
        <v>0</v>
      </c>
      <c r="R360" s="223">
        <f>Q360*H360</f>
        <v>0</v>
      </c>
      <c r="S360" s="223">
        <v>0</v>
      </c>
      <c r="T360" s="224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25" t="s">
        <v>128</v>
      </c>
      <c r="AT360" s="225" t="s">
        <v>131</v>
      </c>
      <c r="AU360" s="225" t="s">
        <v>88</v>
      </c>
      <c r="AY360" s="16" t="s">
        <v>119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6" t="s">
        <v>86</v>
      </c>
      <c r="BK360" s="226">
        <f>ROUND(I360*H360,2)</f>
        <v>0</v>
      </c>
      <c r="BL360" s="16" t="s">
        <v>128</v>
      </c>
      <c r="BM360" s="225" t="s">
        <v>582</v>
      </c>
    </row>
    <row r="361" s="2" customFormat="1">
      <c r="A361" s="37"/>
      <c r="B361" s="38"/>
      <c r="C361" s="39"/>
      <c r="D361" s="227" t="s">
        <v>130</v>
      </c>
      <c r="E361" s="39"/>
      <c r="F361" s="228" t="s">
        <v>581</v>
      </c>
      <c r="G361" s="39"/>
      <c r="H361" s="39"/>
      <c r="I361" s="229"/>
      <c r="J361" s="39"/>
      <c r="K361" s="39"/>
      <c r="L361" s="43"/>
      <c r="M361" s="230"/>
      <c r="N361" s="231"/>
      <c r="O361" s="90"/>
      <c r="P361" s="90"/>
      <c r="Q361" s="90"/>
      <c r="R361" s="90"/>
      <c r="S361" s="90"/>
      <c r="T361" s="91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130</v>
      </c>
      <c r="AU361" s="16" t="s">
        <v>88</v>
      </c>
    </row>
    <row r="362" s="2" customFormat="1" ht="21.75" customHeight="1">
      <c r="A362" s="37"/>
      <c r="B362" s="38"/>
      <c r="C362" s="213" t="s">
        <v>583</v>
      </c>
      <c r="D362" s="213" t="s">
        <v>122</v>
      </c>
      <c r="E362" s="214" t="s">
        <v>404</v>
      </c>
      <c r="F362" s="215" t="s">
        <v>405</v>
      </c>
      <c r="G362" s="216" t="s">
        <v>125</v>
      </c>
      <c r="H362" s="217">
        <v>1</v>
      </c>
      <c r="I362" s="218"/>
      <c r="J362" s="219">
        <f>ROUND(I362*H362,2)</f>
        <v>0</v>
      </c>
      <c r="K362" s="215" t="s">
        <v>126</v>
      </c>
      <c r="L362" s="220"/>
      <c r="M362" s="221" t="s">
        <v>1</v>
      </c>
      <c r="N362" s="222" t="s">
        <v>43</v>
      </c>
      <c r="O362" s="90"/>
      <c r="P362" s="223">
        <f>O362*H362</f>
        <v>0</v>
      </c>
      <c r="Q362" s="223">
        <v>0.0027499999999999998</v>
      </c>
      <c r="R362" s="223">
        <f>Q362*H362</f>
        <v>0.0027499999999999998</v>
      </c>
      <c r="S362" s="223">
        <v>0</v>
      </c>
      <c r="T362" s="224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25" t="s">
        <v>127</v>
      </c>
      <c r="AT362" s="225" t="s">
        <v>122</v>
      </c>
      <c r="AU362" s="225" t="s">
        <v>88</v>
      </c>
      <c r="AY362" s="16" t="s">
        <v>119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6" t="s">
        <v>86</v>
      </c>
      <c r="BK362" s="226">
        <f>ROUND(I362*H362,2)</f>
        <v>0</v>
      </c>
      <c r="BL362" s="16" t="s">
        <v>128</v>
      </c>
      <c r="BM362" s="225" t="s">
        <v>584</v>
      </c>
    </row>
    <row r="363" s="2" customFormat="1">
      <c r="A363" s="37"/>
      <c r="B363" s="38"/>
      <c r="C363" s="39"/>
      <c r="D363" s="227" t="s">
        <v>130</v>
      </c>
      <c r="E363" s="39"/>
      <c r="F363" s="228" t="s">
        <v>405</v>
      </c>
      <c r="G363" s="39"/>
      <c r="H363" s="39"/>
      <c r="I363" s="229"/>
      <c r="J363" s="39"/>
      <c r="K363" s="39"/>
      <c r="L363" s="43"/>
      <c r="M363" s="230"/>
      <c r="N363" s="231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130</v>
      </c>
      <c r="AU363" s="16" t="s">
        <v>88</v>
      </c>
    </row>
    <row r="364" s="13" customFormat="1">
      <c r="A364" s="13"/>
      <c r="B364" s="241"/>
      <c r="C364" s="242"/>
      <c r="D364" s="227" t="s">
        <v>198</v>
      </c>
      <c r="E364" s="243" t="s">
        <v>1</v>
      </c>
      <c r="F364" s="244" t="s">
        <v>585</v>
      </c>
      <c r="G364" s="242"/>
      <c r="H364" s="245">
        <v>1</v>
      </c>
      <c r="I364" s="246"/>
      <c r="J364" s="242"/>
      <c r="K364" s="242"/>
      <c r="L364" s="247"/>
      <c r="M364" s="248"/>
      <c r="N364" s="249"/>
      <c r="O364" s="249"/>
      <c r="P364" s="249"/>
      <c r="Q364" s="249"/>
      <c r="R364" s="249"/>
      <c r="S364" s="249"/>
      <c r="T364" s="25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1" t="s">
        <v>198</v>
      </c>
      <c r="AU364" s="251" t="s">
        <v>88</v>
      </c>
      <c r="AV364" s="13" t="s">
        <v>88</v>
      </c>
      <c r="AW364" s="13" t="s">
        <v>34</v>
      </c>
      <c r="AX364" s="13" t="s">
        <v>86</v>
      </c>
      <c r="AY364" s="251" t="s">
        <v>119</v>
      </c>
    </row>
    <row r="365" s="2" customFormat="1" ht="16.5" customHeight="1">
      <c r="A365" s="37"/>
      <c r="B365" s="38"/>
      <c r="C365" s="213" t="s">
        <v>586</v>
      </c>
      <c r="D365" s="213" t="s">
        <v>122</v>
      </c>
      <c r="E365" s="214" t="s">
        <v>587</v>
      </c>
      <c r="F365" s="215" t="s">
        <v>588</v>
      </c>
      <c r="G365" s="216" t="s">
        <v>125</v>
      </c>
      <c r="H365" s="217">
        <v>1</v>
      </c>
      <c r="I365" s="218"/>
      <c r="J365" s="219">
        <f>ROUND(I365*H365,2)</f>
        <v>0</v>
      </c>
      <c r="K365" s="215" t="s">
        <v>126</v>
      </c>
      <c r="L365" s="220"/>
      <c r="M365" s="221" t="s">
        <v>1</v>
      </c>
      <c r="N365" s="222" t="s">
        <v>43</v>
      </c>
      <c r="O365" s="90"/>
      <c r="P365" s="223">
        <f>O365*H365</f>
        <v>0</v>
      </c>
      <c r="Q365" s="223">
        <v>0.0028</v>
      </c>
      <c r="R365" s="223">
        <f>Q365*H365</f>
        <v>0.0028</v>
      </c>
      <c r="S365" s="223">
        <v>0</v>
      </c>
      <c r="T365" s="224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25" t="s">
        <v>127</v>
      </c>
      <c r="AT365" s="225" t="s">
        <v>122</v>
      </c>
      <c r="AU365" s="225" t="s">
        <v>88</v>
      </c>
      <c r="AY365" s="16" t="s">
        <v>119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6" t="s">
        <v>86</v>
      </c>
      <c r="BK365" s="226">
        <f>ROUND(I365*H365,2)</f>
        <v>0</v>
      </c>
      <c r="BL365" s="16" t="s">
        <v>128</v>
      </c>
      <c r="BM365" s="225" t="s">
        <v>589</v>
      </c>
    </row>
    <row r="366" s="2" customFormat="1">
      <c r="A366" s="37"/>
      <c r="B366" s="38"/>
      <c r="C366" s="39"/>
      <c r="D366" s="227" t="s">
        <v>130</v>
      </c>
      <c r="E366" s="39"/>
      <c r="F366" s="228" t="s">
        <v>588</v>
      </c>
      <c r="G366" s="39"/>
      <c r="H366" s="39"/>
      <c r="I366" s="229"/>
      <c r="J366" s="39"/>
      <c r="K366" s="39"/>
      <c r="L366" s="43"/>
      <c r="M366" s="230"/>
      <c r="N366" s="231"/>
      <c r="O366" s="90"/>
      <c r="P366" s="90"/>
      <c r="Q366" s="90"/>
      <c r="R366" s="90"/>
      <c r="S366" s="90"/>
      <c r="T366" s="91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130</v>
      </c>
      <c r="AU366" s="16" t="s">
        <v>88</v>
      </c>
    </row>
    <row r="367" s="13" customFormat="1">
      <c r="A367" s="13"/>
      <c r="B367" s="241"/>
      <c r="C367" s="242"/>
      <c r="D367" s="227" t="s">
        <v>198</v>
      </c>
      <c r="E367" s="243" t="s">
        <v>1</v>
      </c>
      <c r="F367" s="244" t="s">
        <v>590</v>
      </c>
      <c r="G367" s="242"/>
      <c r="H367" s="245">
        <v>1</v>
      </c>
      <c r="I367" s="246"/>
      <c r="J367" s="242"/>
      <c r="K367" s="242"/>
      <c r="L367" s="247"/>
      <c r="M367" s="248"/>
      <c r="N367" s="249"/>
      <c r="O367" s="249"/>
      <c r="P367" s="249"/>
      <c r="Q367" s="249"/>
      <c r="R367" s="249"/>
      <c r="S367" s="249"/>
      <c r="T367" s="25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1" t="s">
        <v>198</v>
      </c>
      <c r="AU367" s="251" t="s">
        <v>88</v>
      </c>
      <c r="AV367" s="13" t="s">
        <v>88</v>
      </c>
      <c r="AW367" s="13" t="s">
        <v>34</v>
      </c>
      <c r="AX367" s="13" t="s">
        <v>86</v>
      </c>
      <c r="AY367" s="251" t="s">
        <v>119</v>
      </c>
    </row>
    <row r="368" s="2" customFormat="1" ht="16.5" customHeight="1">
      <c r="A368" s="37"/>
      <c r="B368" s="38"/>
      <c r="C368" s="232" t="s">
        <v>591</v>
      </c>
      <c r="D368" s="232" t="s">
        <v>131</v>
      </c>
      <c r="E368" s="233" t="s">
        <v>592</v>
      </c>
      <c r="F368" s="234" t="s">
        <v>593</v>
      </c>
      <c r="G368" s="235" t="s">
        <v>154</v>
      </c>
      <c r="H368" s="236">
        <v>2</v>
      </c>
      <c r="I368" s="237"/>
      <c r="J368" s="238">
        <f>ROUND(I368*H368,2)</f>
        <v>0</v>
      </c>
      <c r="K368" s="234" t="s">
        <v>1</v>
      </c>
      <c r="L368" s="43"/>
      <c r="M368" s="239" t="s">
        <v>1</v>
      </c>
      <c r="N368" s="240" t="s">
        <v>43</v>
      </c>
      <c r="O368" s="90"/>
      <c r="P368" s="223">
        <f>O368*H368</f>
        <v>0</v>
      </c>
      <c r="Q368" s="223">
        <v>0</v>
      </c>
      <c r="R368" s="223">
        <f>Q368*H368</f>
        <v>0</v>
      </c>
      <c r="S368" s="223">
        <v>0</v>
      </c>
      <c r="T368" s="224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25" t="s">
        <v>128</v>
      </c>
      <c r="AT368" s="225" t="s">
        <v>131</v>
      </c>
      <c r="AU368" s="225" t="s">
        <v>88</v>
      </c>
      <c r="AY368" s="16" t="s">
        <v>119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6" t="s">
        <v>86</v>
      </c>
      <c r="BK368" s="226">
        <f>ROUND(I368*H368,2)</f>
        <v>0</v>
      </c>
      <c r="BL368" s="16" t="s">
        <v>128</v>
      </c>
      <c r="BM368" s="225" t="s">
        <v>594</v>
      </c>
    </row>
    <row r="369" s="2" customFormat="1">
      <c r="A369" s="37"/>
      <c r="B369" s="38"/>
      <c r="C369" s="39"/>
      <c r="D369" s="227" t="s">
        <v>130</v>
      </c>
      <c r="E369" s="39"/>
      <c r="F369" s="228" t="s">
        <v>593</v>
      </c>
      <c r="G369" s="39"/>
      <c r="H369" s="39"/>
      <c r="I369" s="229"/>
      <c r="J369" s="39"/>
      <c r="K369" s="39"/>
      <c r="L369" s="43"/>
      <c r="M369" s="230"/>
      <c r="N369" s="231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130</v>
      </c>
      <c r="AU369" s="16" t="s">
        <v>88</v>
      </c>
    </row>
    <row r="370" s="2" customFormat="1" ht="37.8" customHeight="1">
      <c r="A370" s="37"/>
      <c r="B370" s="38"/>
      <c r="C370" s="213" t="s">
        <v>595</v>
      </c>
      <c r="D370" s="213" t="s">
        <v>122</v>
      </c>
      <c r="E370" s="214" t="s">
        <v>596</v>
      </c>
      <c r="F370" s="215" t="s">
        <v>597</v>
      </c>
      <c r="G370" s="216" t="s">
        <v>125</v>
      </c>
      <c r="H370" s="217">
        <v>3</v>
      </c>
      <c r="I370" s="218"/>
      <c r="J370" s="219">
        <f>ROUND(I370*H370,2)</f>
        <v>0</v>
      </c>
      <c r="K370" s="215" t="s">
        <v>262</v>
      </c>
      <c r="L370" s="220"/>
      <c r="M370" s="221" t="s">
        <v>1</v>
      </c>
      <c r="N370" s="222" t="s">
        <v>43</v>
      </c>
      <c r="O370" s="90"/>
      <c r="P370" s="223">
        <f>O370*H370</f>
        <v>0</v>
      </c>
      <c r="Q370" s="223">
        <v>0.0035999999999999999</v>
      </c>
      <c r="R370" s="223">
        <f>Q370*H370</f>
        <v>0.010800000000000001</v>
      </c>
      <c r="S370" s="223">
        <v>0</v>
      </c>
      <c r="T370" s="224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25" t="s">
        <v>127</v>
      </c>
      <c r="AT370" s="225" t="s">
        <v>122</v>
      </c>
      <c r="AU370" s="225" t="s">
        <v>88</v>
      </c>
      <c r="AY370" s="16" t="s">
        <v>119</v>
      </c>
      <c r="BE370" s="226">
        <f>IF(N370="základní",J370,0)</f>
        <v>0</v>
      </c>
      <c r="BF370" s="226">
        <f>IF(N370="snížená",J370,0)</f>
        <v>0</v>
      </c>
      <c r="BG370" s="226">
        <f>IF(N370="zákl. přenesená",J370,0)</f>
        <v>0</v>
      </c>
      <c r="BH370" s="226">
        <f>IF(N370="sníž. přenesená",J370,0)</f>
        <v>0</v>
      </c>
      <c r="BI370" s="226">
        <f>IF(N370="nulová",J370,0)</f>
        <v>0</v>
      </c>
      <c r="BJ370" s="16" t="s">
        <v>86</v>
      </c>
      <c r="BK370" s="226">
        <f>ROUND(I370*H370,2)</f>
        <v>0</v>
      </c>
      <c r="BL370" s="16" t="s">
        <v>128</v>
      </c>
      <c r="BM370" s="225" t="s">
        <v>598</v>
      </c>
    </row>
    <row r="371" s="2" customFormat="1">
      <c r="A371" s="37"/>
      <c r="B371" s="38"/>
      <c r="C371" s="39"/>
      <c r="D371" s="227" t="s">
        <v>130</v>
      </c>
      <c r="E371" s="39"/>
      <c r="F371" s="228" t="s">
        <v>597</v>
      </c>
      <c r="G371" s="39"/>
      <c r="H371" s="39"/>
      <c r="I371" s="229"/>
      <c r="J371" s="39"/>
      <c r="K371" s="39"/>
      <c r="L371" s="43"/>
      <c r="M371" s="230"/>
      <c r="N371" s="231"/>
      <c r="O371" s="90"/>
      <c r="P371" s="90"/>
      <c r="Q371" s="90"/>
      <c r="R371" s="90"/>
      <c r="S371" s="90"/>
      <c r="T371" s="91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130</v>
      </c>
      <c r="AU371" s="16" t="s">
        <v>88</v>
      </c>
    </row>
    <row r="372" s="2" customFormat="1" ht="16.5" customHeight="1">
      <c r="A372" s="37"/>
      <c r="B372" s="38"/>
      <c r="C372" s="213" t="s">
        <v>599</v>
      </c>
      <c r="D372" s="213" t="s">
        <v>122</v>
      </c>
      <c r="E372" s="214" t="s">
        <v>600</v>
      </c>
      <c r="F372" s="215" t="s">
        <v>601</v>
      </c>
      <c r="G372" s="216" t="s">
        <v>125</v>
      </c>
      <c r="H372" s="217">
        <v>4</v>
      </c>
      <c r="I372" s="218"/>
      <c r="J372" s="219">
        <f>ROUND(I372*H372,2)</f>
        <v>0</v>
      </c>
      <c r="K372" s="215" t="s">
        <v>1</v>
      </c>
      <c r="L372" s="220"/>
      <c r="M372" s="221" t="s">
        <v>1</v>
      </c>
      <c r="N372" s="222" t="s">
        <v>43</v>
      </c>
      <c r="O372" s="90"/>
      <c r="P372" s="223">
        <f>O372*H372</f>
        <v>0</v>
      </c>
      <c r="Q372" s="223">
        <v>0.0035999999999999999</v>
      </c>
      <c r="R372" s="223">
        <f>Q372*H372</f>
        <v>0.0144</v>
      </c>
      <c r="S372" s="223">
        <v>0</v>
      </c>
      <c r="T372" s="224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25" t="s">
        <v>127</v>
      </c>
      <c r="AT372" s="225" t="s">
        <v>122</v>
      </c>
      <c r="AU372" s="225" t="s">
        <v>88</v>
      </c>
      <c r="AY372" s="16" t="s">
        <v>119</v>
      </c>
      <c r="BE372" s="226">
        <f>IF(N372="základní",J372,0)</f>
        <v>0</v>
      </c>
      <c r="BF372" s="226">
        <f>IF(N372="snížená",J372,0)</f>
        <v>0</v>
      </c>
      <c r="BG372" s="226">
        <f>IF(N372="zákl. přenesená",J372,0)</f>
        <v>0</v>
      </c>
      <c r="BH372" s="226">
        <f>IF(N372="sníž. přenesená",J372,0)</f>
        <v>0</v>
      </c>
      <c r="BI372" s="226">
        <f>IF(N372="nulová",J372,0)</f>
        <v>0</v>
      </c>
      <c r="BJ372" s="16" t="s">
        <v>86</v>
      </c>
      <c r="BK372" s="226">
        <f>ROUND(I372*H372,2)</f>
        <v>0</v>
      </c>
      <c r="BL372" s="16" t="s">
        <v>128</v>
      </c>
      <c r="BM372" s="225" t="s">
        <v>602</v>
      </c>
    </row>
    <row r="373" s="2" customFormat="1">
      <c r="A373" s="37"/>
      <c r="B373" s="38"/>
      <c r="C373" s="39"/>
      <c r="D373" s="227" t="s">
        <v>130</v>
      </c>
      <c r="E373" s="39"/>
      <c r="F373" s="228" t="s">
        <v>601</v>
      </c>
      <c r="G373" s="39"/>
      <c r="H373" s="39"/>
      <c r="I373" s="229"/>
      <c r="J373" s="39"/>
      <c r="K373" s="39"/>
      <c r="L373" s="43"/>
      <c r="M373" s="230"/>
      <c r="N373" s="231"/>
      <c r="O373" s="90"/>
      <c r="P373" s="90"/>
      <c r="Q373" s="90"/>
      <c r="R373" s="90"/>
      <c r="S373" s="90"/>
      <c r="T373" s="91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T373" s="16" t="s">
        <v>130</v>
      </c>
      <c r="AU373" s="16" t="s">
        <v>88</v>
      </c>
    </row>
    <row r="374" s="2" customFormat="1" ht="24.15" customHeight="1">
      <c r="A374" s="37"/>
      <c r="B374" s="38"/>
      <c r="C374" s="232" t="s">
        <v>603</v>
      </c>
      <c r="D374" s="232" t="s">
        <v>131</v>
      </c>
      <c r="E374" s="233" t="s">
        <v>417</v>
      </c>
      <c r="F374" s="234" t="s">
        <v>418</v>
      </c>
      <c r="G374" s="235" t="s">
        <v>125</v>
      </c>
      <c r="H374" s="236">
        <v>3</v>
      </c>
      <c r="I374" s="237"/>
      <c r="J374" s="238">
        <f>ROUND(I374*H374,2)</f>
        <v>0</v>
      </c>
      <c r="K374" s="234" t="s">
        <v>126</v>
      </c>
      <c r="L374" s="43"/>
      <c r="M374" s="239" t="s">
        <v>1</v>
      </c>
      <c r="N374" s="240" t="s">
        <v>43</v>
      </c>
      <c r="O374" s="90"/>
      <c r="P374" s="223">
        <f>O374*H374</f>
        <v>0</v>
      </c>
      <c r="Q374" s="223">
        <v>0</v>
      </c>
      <c r="R374" s="223">
        <f>Q374*H374</f>
        <v>0</v>
      </c>
      <c r="S374" s="223">
        <v>0</v>
      </c>
      <c r="T374" s="224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25" t="s">
        <v>128</v>
      </c>
      <c r="AT374" s="225" t="s">
        <v>131</v>
      </c>
      <c r="AU374" s="225" t="s">
        <v>88</v>
      </c>
      <c r="AY374" s="16" t="s">
        <v>119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6" t="s">
        <v>86</v>
      </c>
      <c r="BK374" s="226">
        <f>ROUND(I374*H374,2)</f>
        <v>0</v>
      </c>
      <c r="BL374" s="16" t="s">
        <v>128</v>
      </c>
      <c r="BM374" s="225" t="s">
        <v>604</v>
      </c>
    </row>
    <row r="375" s="2" customFormat="1">
      <c r="A375" s="37"/>
      <c r="B375" s="38"/>
      <c r="C375" s="39"/>
      <c r="D375" s="227" t="s">
        <v>130</v>
      </c>
      <c r="E375" s="39"/>
      <c r="F375" s="228" t="s">
        <v>418</v>
      </c>
      <c r="G375" s="39"/>
      <c r="H375" s="39"/>
      <c r="I375" s="229"/>
      <c r="J375" s="39"/>
      <c r="K375" s="39"/>
      <c r="L375" s="43"/>
      <c r="M375" s="230"/>
      <c r="N375" s="231"/>
      <c r="O375" s="90"/>
      <c r="P375" s="90"/>
      <c r="Q375" s="90"/>
      <c r="R375" s="90"/>
      <c r="S375" s="90"/>
      <c r="T375" s="91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130</v>
      </c>
      <c r="AU375" s="16" t="s">
        <v>88</v>
      </c>
    </row>
    <row r="376" s="2" customFormat="1" ht="24.15" customHeight="1">
      <c r="A376" s="37"/>
      <c r="B376" s="38"/>
      <c r="C376" s="232" t="s">
        <v>605</v>
      </c>
      <c r="D376" s="232" t="s">
        <v>131</v>
      </c>
      <c r="E376" s="233" t="s">
        <v>606</v>
      </c>
      <c r="F376" s="234" t="s">
        <v>607</v>
      </c>
      <c r="G376" s="235" t="s">
        <v>154</v>
      </c>
      <c r="H376" s="236">
        <v>1</v>
      </c>
      <c r="I376" s="237"/>
      <c r="J376" s="238">
        <f>ROUND(I376*H376,2)</f>
        <v>0</v>
      </c>
      <c r="K376" s="234" t="s">
        <v>1</v>
      </c>
      <c r="L376" s="43"/>
      <c r="M376" s="239" t="s">
        <v>1</v>
      </c>
      <c r="N376" s="240" t="s">
        <v>43</v>
      </c>
      <c r="O376" s="90"/>
      <c r="P376" s="223">
        <f>O376*H376</f>
        <v>0</v>
      </c>
      <c r="Q376" s="223">
        <v>0</v>
      </c>
      <c r="R376" s="223">
        <f>Q376*H376</f>
        <v>0</v>
      </c>
      <c r="S376" s="223">
        <v>0</v>
      </c>
      <c r="T376" s="224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25" t="s">
        <v>128</v>
      </c>
      <c r="AT376" s="225" t="s">
        <v>131</v>
      </c>
      <c r="AU376" s="225" t="s">
        <v>88</v>
      </c>
      <c r="AY376" s="16" t="s">
        <v>119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6" t="s">
        <v>86</v>
      </c>
      <c r="BK376" s="226">
        <f>ROUND(I376*H376,2)</f>
        <v>0</v>
      </c>
      <c r="BL376" s="16" t="s">
        <v>128</v>
      </c>
      <c r="BM376" s="225" t="s">
        <v>608</v>
      </c>
    </row>
    <row r="377" s="2" customFormat="1">
      <c r="A377" s="37"/>
      <c r="B377" s="38"/>
      <c r="C377" s="39"/>
      <c r="D377" s="227" t="s">
        <v>130</v>
      </c>
      <c r="E377" s="39"/>
      <c r="F377" s="228" t="s">
        <v>607</v>
      </c>
      <c r="G377" s="39"/>
      <c r="H377" s="39"/>
      <c r="I377" s="229"/>
      <c r="J377" s="39"/>
      <c r="K377" s="39"/>
      <c r="L377" s="43"/>
      <c r="M377" s="230"/>
      <c r="N377" s="231"/>
      <c r="O377" s="90"/>
      <c r="P377" s="90"/>
      <c r="Q377" s="90"/>
      <c r="R377" s="90"/>
      <c r="S377" s="90"/>
      <c r="T377" s="91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130</v>
      </c>
      <c r="AU377" s="16" t="s">
        <v>88</v>
      </c>
    </row>
    <row r="378" s="2" customFormat="1" ht="24.15" customHeight="1">
      <c r="A378" s="37"/>
      <c r="B378" s="38"/>
      <c r="C378" s="213" t="s">
        <v>609</v>
      </c>
      <c r="D378" s="213" t="s">
        <v>122</v>
      </c>
      <c r="E378" s="214" t="s">
        <v>610</v>
      </c>
      <c r="F378" s="215" t="s">
        <v>611</v>
      </c>
      <c r="G378" s="216" t="s">
        <v>125</v>
      </c>
      <c r="H378" s="217">
        <v>1</v>
      </c>
      <c r="I378" s="218"/>
      <c r="J378" s="219">
        <f>ROUND(I378*H378,2)</f>
        <v>0</v>
      </c>
      <c r="K378" s="215" t="s">
        <v>1</v>
      </c>
      <c r="L378" s="220"/>
      <c r="M378" s="221" t="s">
        <v>1</v>
      </c>
      <c r="N378" s="222" t="s">
        <v>43</v>
      </c>
      <c r="O378" s="90"/>
      <c r="P378" s="223">
        <f>O378*H378</f>
        <v>0</v>
      </c>
      <c r="Q378" s="223">
        <v>0.033300000000000003</v>
      </c>
      <c r="R378" s="223">
        <f>Q378*H378</f>
        <v>0.033300000000000003</v>
      </c>
      <c r="S378" s="223">
        <v>0</v>
      </c>
      <c r="T378" s="224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25" t="s">
        <v>127</v>
      </c>
      <c r="AT378" s="225" t="s">
        <v>122</v>
      </c>
      <c r="AU378" s="225" t="s">
        <v>88</v>
      </c>
      <c r="AY378" s="16" t="s">
        <v>119</v>
      </c>
      <c r="BE378" s="226">
        <f>IF(N378="základní",J378,0)</f>
        <v>0</v>
      </c>
      <c r="BF378" s="226">
        <f>IF(N378="snížená",J378,0)</f>
        <v>0</v>
      </c>
      <c r="BG378" s="226">
        <f>IF(N378="zákl. přenesená",J378,0)</f>
        <v>0</v>
      </c>
      <c r="BH378" s="226">
        <f>IF(N378="sníž. přenesená",J378,0)</f>
        <v>0</v>
      </c>
      <c r="BI378" s="226">
        <f>IF(N378="nulová",J378,0)</f>
        <v>0</v>
      </c>
      <c r="BJ378" s="16" t="s">
        <v>86</v>
      </c>
      <c r="BK378" s="226">
        <f>ROUND(I378*H378,2)</f>
        <v>0</v>
      </c>
      <c r="BL378" s="16" t="s">
        <v>128</v>
      </c>
      <c r="BM378" s="225" t="s">
        <v>612</v>
      </c>
    </row>
    <row r="379" s="2" customFormat="1">
      <c r="A379" s="37"/>
      <c r="B379" s="38"/>
      <c r="C379" s="39"/>
      <c r="D379" s="227" t="s">
        <v>130</v>
      </c>
      <c r="E379" s="39"/>
      <c r="F379" s="228" t="s">
        <v>611</v>
      </c>
      <c r="G379" s="39"/>
      <c r="H379" s="39"/>
      <c r="I379" s="229"/>
      <c r="J379" s="39"/>
      <c r="K379" s="39"/>
      <c r="L379" s="43"/>
      <c r="M379" s="230"/>
      <c r="N379" s="231"/>
      <c r="O379" s="90"/>
      <c r="P379" s="90"/>
      <c r="Q379" s="90"/>
      <c r="R379" s="90"/>
      <c r="S379" s="90"/>
      <c r="T379" s="91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130</v>
      </c>
      <c r="AU379" s="16" t="s">
        <v>88</v>
      </c>
    </row>
    <row r="380" s="2" customFormat="1" ht="33" customHeight="1">
      <c r="A380" s="37"/>
      <c r="B380" s="38"/>
      <c r="C380" s="213" t="s">
        <v>613</v>
      </c>
      <c r="D380" s="213" t="s">
        <v>122</v>
      </c>
      <c r="E380" s="214" t="s">
        <v>614</v>
      </c>
      <c r="F380" s="215" t="s">
        <v>615</v>
      </c>
      <c r="G380" s="216" t="s">
        <v>125</v>
      </c>
      <c r="H380" s="217">
        <v>2</v>
      </c>
      <c r="I380" s="218"/>
      <c r="J380" s="219">
        <f>ROUND(I380*H380,2)</f>
        <v>0</v>
      </c>
      <c r="K380" s="215" t="s">
        <v>1</v>
      </c>
      <c r="L380" s="220"/>
      <c r="M380" s="221" t="s">
        <v>1</v>
      </c>
      <c r="N380" s="222" t="s">
        <v>43</v>
      </c>
      <c r="O380" s="90"/>
      <c r="P380" s="223">
        <f>O380*H380</f>
        <v>0</v>
      </c>
      <c r="Q380" s="223">
        <v>0.015699999999999999</v>
      </c>
      <c r="R380" s="223">
        <f>Q380*H380</f>
        <v>0.031399999999999997</v>
      </c>
      <c r="S380" s="223">
        <v>0</v>
      </c>
      <c r="T380" s="224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25" t="s">
        <v>127</v>
      </c>
      <c r="AT380" s="225" t="s">
        <v>122</v>
      </c>
      <c r="AU380" s="225" t="s">
        <v>88</v>
      </c>
      <c r="AY380" s="16" t="s">
        <v>119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6" t="s">
        <v>86</v>
      </c>
      <c r="BK380" s="226">
        <f>ROUND(I380*H380,2)</f>
        <v>0</v>
      </c>
      <c r="BL380" s="16" t="s">
        <v>128</v>
      </c>
      <c r="BM380" s="225" t="s">
        <v>616</v>
      </c>
    </row>
    <row r="381" s="2" customFormat="1">
      <c r="A381" s="37"/>
      <c r="B381" s="38"/>
      <c r="C381" s="39"/>
      <c r="D381" s="227" t="s">
        <v>130</v>
      </c>
      <c r="E381" s="39"/>
      <c r="F381" s="228" t="s">
        <v>615</v>
      </c>
      <c r="G381" s="39"/>
      <c r="H381" s="39"/>
      <c r="I381" s="229"/>
      <c r="J381" s="39"/>
      <c r="K381" s="39"/>
      <c r="L381" s="43"/>
      <c r="M381" s="230"/>
      <c r="N381" s="231"/>
      <c r="O381" s="90"/>
      <c r="P381" s="90"/>
      <c r="Q381" s="90"/>
      <c r="R381" s="90"/>
      <c r="S381" s="90"/>
      <c r="T381" s="91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6" t="s">
        <v>130</v>
      </c>
      <c r="AU381" s="16" t="s">
        <v>88</v>
      </c>
    </row>
    <row r="382" s="2" customFormat="1" ht="24.15" customHeight="1">
      <c r="A382" s="37"/>
      <c r="B382" s="38"/>
      <c r="C382" s="213" t="s">
        <v>617</v>
      </c>
      <c r="D382" s="213" t="s">
        <v>122</v>
      </c>
      <c r="E382" s="214" t="s">
        <v>618</v>
      </c>
      <c r="F382" s="215" t="s">
        <v>619</v>
      </c>
      <c r="G382" s="216" t="s">
        <v>125</v>
      </c>
      <c r="H382" s="217">
        <v>14</v>
      </c>
      <c r="I382" s="218"/>
      <c r="J382" s="219">
        <f>ROUND(I382*H382,2)</f>
        <v>0</v>
      </c>
      <c r="K382" s="215" t="s">
        <v>126</v>
      </c>
      <c r="L382" s="220"/>
      <c r="M382" s="221" t="s">
        <v>1</v>
      </c>
      <c r="N382" s="222" t="s">
        <v>43</v>
      </c>
      <c r="O382" s="90"/>
      <c r="P382" s="223">
        <f>O382*H382</f>
        <v>0</v>
      </c>
      <c r="Q382" s="223">
        <v>0</v>
      </c>
      <c r="R382" s="223">
        <f>Q382*H382</f>
        <v>0</v>
      </c>
      <c r="S382" s="223">
        <v>0</v>
      </c>
      <c r="T382" s="224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25" t="s">
        <v>156</v>
      </c>
      <c r="AT382" s="225" t="s">
        <v>122</v>
      </c>
      <c r="AU382" s="225" t="s">
        <v>88</v>
      </c>
      <c r="AY382" s="16" t="s">
        <v>119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6" t="s">
        <v>86</v>
      </c>
      <c r="BK382" s="226">
        <f>ROUND(I382*H382,2)</f>
        <v>0</v>
      </c>
      <c r="BL382" s="16" t="s">
        <v>139</v>
      </c>
      <c r="BM382" s="225" t="s">
        <v>620</v>
      </c>
    </row>
    <row r="383" s="2" customFormat="1">
      <c r="A383" s="37"/>
      <c r="B383" s="38"/>
      <c r="C383" s="39"/>
      <c r="D383" s="227" t="s">
        <v>130</v>
      </c>
      <c r="E383" s="39"/>
      <c r="F383" s="228" t="s">
        <v>619</v>
      </c>
      <c r="G383" s="39"/>
      <c r="H383" s="39"/>
      <c r="I383" s="229"/>
      <c r="J383" s="39"/>
      <c r="K383" s="39"/>
      <c r="L383" s="43"/>
      <c r="M383" s="230"/>
      <c r="N383" s="231"/>
      <c r="O383" s="90"/>
      <c r="P383" s="90"/>
      <c r="Q383" s="90"/>
      <c r="R383" s="90"/>
      <c r="S383" s="90"/>
      <c r="T383" s="91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130</v>
      </c>
      <c r="AU383" s="16" t="s">
        <v>88</v>
      </c>
    </row>
    <row r="384" s="2" customFormat="1" ht="21.75" customHeight="1">
      <c r="A384" s="37"/>
      <c r="B384" s="38"/>
      <c r="C384" s="232" t="s">
        <v>621</v>
      </c>
      <c r="D384" s="232" t="s">
        <v>131</v>
      </c>
      <c r="E384" s="233" t="s">
        <v>622</v>
      </c>
      <c r="F384" s="234" t="s">
        <v>623</v>
      </c>
      <c r="G384" s="235" t="s">
        <v>125</v>
      </c>
      <c r="H384" s="236">
        <v>14</v>
      </c>
      <c r="I384" s="237"/>
      <c r="J384" s="238">
        <f>ROUND(I384*H384,2)</f>
        <v>0</v>
      </c>
      <c r="K384" s="234" t="s">
        <v>126</v>
      </c>
      <c r="L384" s="43"/>
      <c r="M384" s="239" t="s">
        <v>1</v>
      </c>
      <c r="N384" s="240" t="s">
        <v>43</v>
      </c>
      <c r="O384" s="90"/>
      <c r="P384" s="223">
        <f>O384*H384</f>
        <v>0</v>
      </c>
      <c r="Q384" s="223">
        <v>0</v>
      </c>
      <c r="R384" s="223">
        <f>Q384*H384</f>
        <v>0</v>
      </c>
      <c r="S384" s="223">
        <v>0</v>
      </c>
      <c r="T384" s="224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25" t="s">
        <v>86</v>
      </c>
      <c r="AT384" s="225" t="s">
        <v>131</v>
      </c>
      <c r="AU384" s="225" t="s">
        <v>88</v>
      </c>
      <c r="AY384" s="16" t="s">
        <v>119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6" t="s">
        <v>86</v>
      </c>
      <c r="BK384" s="226">
        <f>ROUND(I384*H384,2)</f>
        <v>0</v>
      </c>
      <c r="BL384" s="16" t="s">
        <v>86</v>
      </c>
      <c r="BM384" s="225" t="s">
        <v>624</v>
      </c>
    </row>
    <row r="385" s="2" customFormat="1">
      <c r="A385" s="37"/>
      <c r="B385" s="38"/>
      <c r="C385" s="39"/>
      <c r="D385" s="227" t="s">
        <v>130</v>
      </c>
      <c r="E385" s="39"/>
      <c r="F385" s="228" t="s">
        <v>623</v>
      </c>
      <c r="G385" s="39"/>
      <c r="H385" s="39"/>
      <c r="I385" s="229"/>
      <c r="J385" s="39"/>
      <c r="K385" s="39"/>
      <c r="L385" s="43"/>
      <c r="M385" s="230"/>
      <c r="N385" s="231"/>
      <c r="O385" s="90"/>
      <c r="P385" s="90"/>
      <c r="Q385" s="90"/>
      <c r="R385" s="90"/>
      <c r="S385" s="90"/>
      <c r="T385" s="91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6" t="s">
        <v>130</v>
      </c>
      <c r="AU385" s="16" t="s">
        <v>88</v>
      </c>
    </row>
    <row r="386" s="2" customFormat="1" ht="24.15" customHeight="1">
      <c r="A386" s="37"/>
      <c r="B386" s="38"/>
      <c r="C386" s="213" t="s">
        <v>625</v>
      </c>
      <c r="D386" s="213" t="s">
        <v>122</v>
      </c>
      <c r="E386" s="214" t="s">
        <v>626</v>
      </c>
      <c r="F386" s="215" t="s">
        <v>627</v>
      </c>
      <c r="G386" s="216" t="s">
        <v>125</v>
      </c>
      <c r="H386" s="217">
        <v>1</v>
      </c>
      <c r="I386" s="218"/>
      <c r="J386" s="219">
        <f>ROUND(I386*H386,2)</f>
        <v>0</v>
      </c>
      <c r="K386" s="215" t="s">
        <v>126</v>
      </c>
      <c r="L386" s="220"/>
      <c r="M386" s="221" t="s">
        <v>1</v>
      </c>
      <c r="N386" s="222" t="s">
        <v>43</v>
      </c>
      <c r="O386" s="90"/>
      <c r="P386" s="223">
        <f>O386*H386</f>
        <v>0</v>
      </c>
      <c r="Q386" s="223">
        <v>0.079000000000000001</v>
      </c>
      <c r="R386" s="223">
        <f>Q386*H386</f>
        <v>0.079000000000000001</v>
      </c>
      <c r="S386" s="223">
        <v>0</v>
      </c>
      <c r="T386" s="224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25" t="s">
        <v>156</v>
      </c>
      <c r="AT386" s="225" t="s">
        <v>122</v>
      </c>
      <c r="AU386" s="225" t="s">
        <v>88</v>
      </c>
      <c r="AY386" s="16" t="s">
        <v>119</v>
      </c>
      <c r="BE386" s="226">
        <f>IF(N386="základní",J386,0)</f>
        <v>0</v>
      </c>
      <c r="BF386" s="226">
        <f>IF(N386="snížená",J386,0)</f>
        <v>0</v>
      </c>
      <c r="BG386" s="226">
        <f>IF(N386="zákl. přenesená",J386,0)</f>
        <v>0</v>
      </c>
      <c r="BH386" s="226">
        <f>IF(N386="sníž. přenesená",J386,0)</f>
        <v>0</v>
      </c>
      <c r="BI386" s="226">
        <f>IF(N386="nulová",J386,0)</f>
        <v>0</v>
      </c>
      <c r="BJ386" s="16" t="s">
        <v>86</v>
      </c>
      <c r="BK386" s="226">
        <f>ROUND(I386*H386,2)</f>
        <v>0</v>
      </c>
      <c r="BL386" s="16" t="s">
        <v>139</v>
      </c>
      <c r="BM386" s="225" t="s">
        <v>628</v>
      </c>
    </row>
    <row r="387" s="2" customFormat="1">
      <c r="A387" s="37"/>
      <c r="B387" s="38"/>
      <c r="C387" s="39"/>
      <c r="D387" s="227" t="s">
        <v>130</v>
      </c>
      <c r="E387" s="39"/>
      <c r="F387" s="228" t="s">
        <v>627</v>
      </c>
      <c r="G387" s="39"/>
      <c r="H387" s="39"/>
      <c r="I387" s="229"/>
      <c r="J387" s="39"/>
      <c r="K387" s="39"/>
      <c r="L387" s="43"/>
      <c r="M387" s="230"/>
      <c r="N387" s="231"/>
      <c r="O387" s="90"/>
      <c r="P387" s="90"/>
      <c r="Q387" s="90"/>
      <c r="R387" s="90"/>
      <c r="S387" s="90"/>
      <c r="T387" s="91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130</v>
      </c>
      <c r="AU387" s="16" t="s">
        <v>88</v>
      </c>
    </row>
    <row r="388" s="2" customFormat="1" ht="24.15" customHeight="1">
      <c r="A388" s="37"/>
      <c r="B388" s="38"/>
      <c r="C388" s="213" t="s">
        <v>629</v>
      </c>
      <c r="D388" s="213" t="s">
        <v>122</v>
      </c>
      <c r="E388" s="214" t="s">
        <v>630</v>
      </c>
      <c r="F388" s="215" t="s">
        <v>631</v>
      </c>
      <c r="G388" s="216" t="s">
        <v>125</v>
      </c>
      <c r="H388" s="217">
        <v>2</v>
      </c>
      <c r="I388" s="218"/>
      <c r="J388" s="219">
        <f>ROUND(I388*H388,2)</f>
        <v>0</v>
      </c>
      <c r="K388" s="215" t="s">
        <v>126</v>
      </c>
      <c r="L388" s="220"/>
      <c r="M388" s="221" t="s">
        <v>1</v>
      </c>
      <c r="N388" s="222" t="s">
        <v>43</v>
      </c>
      <c r="O388" s="90"/>
      <c r="P388" s="223">
        <f>O388*H388</f>
        <v>0</v>
      </c>
      <c r="Q388" s="223">
        <v>0.042000000000000003</v>
      </c>
      <c r="R388" s="223">
        <f>Q388*H388</f>
        <v>0.084000000000000005</v>
      </c>
      <c r="S388" s="223">
        <v>0</v>
      </c>
      <c r="T388" s="224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25" t="s">
        <v>156</v>
      </c>
      <c r="AT388" s="225" t="s">
        <v>122</v>
      </c>
      <c r="AU388" s="225" t="s">
        <v>88</v>
      </c>
      <c r="AY388" s="16" t="s">
        <v>119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6" t="s">
        <v>86</v>
      </c>
      <c r="BK388" s="226">
        <f>ROUND(I388*H388,2)</f>
        <v>0</v>
      </c>
      <c r="BL388" s="16" t="s">
        <v>139</v>
      </c>
      <c r="BM388" s="225" t="s">
        <v>632</v>
      </c>
    </row>
    <row r="389" s="2" customFormat="1">
      <c r="A389" s="37"/>
      <c r="B389" s="38"/>
      <c r="C389" s="39"/>
      <c r="D389" s="227" t="s">
        <v>130</v>
      </c>
      <c r="E389" s="39"/>
      <c r="F389" s="228" t="s">
        <v>631</v>
      </c>
      <c r="G389" s="39"/>
      <c r="H389" s="39"/>
      <c r="I389" s="229"/>
      <c r="J389" s="39"/>
      <c r="K389" s="39"/>
      <c r="L389" s="43"/>
      <c r="M389" s="230"/>
      <c r="N389" s="231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130</v>
      </c>
      <c r="AU389" s="16" t="s">
        <v>88</v>
      </c>
    </row>
    <row r="390" s="2" customFormat="1" ht="24.15" customHeight="1">
      <c r="A390" s="37"/>
      <c r="B390" s="38"/>
      <c r="C390" s="213" t="s">
        <v>633</v>
      </c>
      <c r="D390" s="213" t="s">
        <v>122</v>
      </c>
      <c r="E390" s="214" t="s">
        <v>634</v>
      </c>
      <c r="F390" s="215" t="s">
        <v>635</v>
      </c>
      <c r="G390" s="216" t="s">
        <v>125</v>
      </c>
      <c r="H390" s="217">
        <v>3</v>
      </c>
      <c r="I390" s="218"/>
      <c r="J390" s="219">
        <f>ROUND(I390*H390,2)</f>
        <v>0</v>
      </c>
      <c r="K390" s="215" t="s">
        <v>126</v>
      </c>
      <c r="L390" s="220"/>
      <c r="M390" s="221" t="s">
        <v>1</v>
      </c>
      <c r="N390" s="222" t="s">
        <v>43</v>
      </c>
      <c r="O390" s="90"/>
      <c r="P390" s="223">
        <f>O390*H390</f>
        <v>0</v>
      </c>
      <c r="Q390" s="223">
        <v>0.00010000000000000001</v>
      </c>
      <c r="R390" s="223">
        <f>Q390*H390</f>
        <v>0.00030000000000000003</v>
      </c>
      <c r="S390" s="223">
        <v>0</v>
      </c>
      <c r="T390" s="224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25" t="s">
        <v>88</v>
      </c>
      <c r="AT390" s="225" t="s">
        <v>122</v>
      </c>
      <c r="AU390" s="225" t="s">
        <v>88</v>
      </c>
      <c r="AY390" s="16" t="s">
        <v>119</v>
      </c>
      <c r="BE390" s="226">
        <f>IF(N390="základní",J390,0)</f>
        <v>0</v>
      </c>
      <c r="BF390" s="226">
        <f>IF(N390="snížená",J390,0)</f>
        <v>0</v>
      </c>
      <c r="BG390" s="226">
        <f>IF(N390="zákl. přenesená",J390,0)</f>
        <v>0</v>
      </c>
      <c r="BH390" s="226">
        <f>IF(N390="sníž. přenesená",J390,0)</f>
        <v>0</v>
      </c>
      <c r="BI390" s="226">
        <f>IF(N390="nulová",J390,0)</f>
        <v>0</v>
      </c>
      <c r="BJ390" s="16" t="s">
        <v>86</v>
      </c>
      <c r="BK390" s="226">
        <f>ROUND(I390*H390,2)</f>
        <v>0</v>
      </c>
      <c r="BL390" s="16" t="s">
        <v>86</v>
      </c>
      <c r="BM390" s="225" t="s">
        <v>636</v>
      </c>
    </row>
    <row r="391" s="2" customFormat="1">
      <c r="A391" s="37"/>
      <c r="B391" s="38"/>
      <c r="C391" s="39"/>
      <c r="D391" s="227" t="s">
        <v>130</v>
      </c>
      <c r="E391" s="39"/>
      <c r="F391" s="228" t="s">
        <v>635</v>
      </c>
      <c r="G391" s="39"/>
      <c r="H391" s="39"/>
      <c r="I391" s="229"/>
      <c r="J391" s="39"/>
      <c r="K391" s="39"/>
      <c r="L391" s="43"/>
      <c r="M391" s="230"/>
      <c r="N391" s="231"/>
      <c r="O391" s="90"/>
      <c r="P391" s="90"/>
      <c r="Q391" s="90"/>
      <c r="R391" s="90"/>
      <c r="S391" s="90"/>
      <c r="T391" s="91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130</v>
      </c>
      <c r="AU391" s="16" t="s">
        <v>88</v>
      </c>
    </row>
    <row r="392" s="2" customFormat="1" ht="16.5" customHeight="1">
      <c r="A392" s="37"/>
      <c r="B392" s="38"/>
      <c r="C392" s="232" t="s">
        <v>637</v>
      </c>
      <c r="D392" s="232" t="s">
        <v>131</v>
      </c>
      <c r="E392" s="233" t="s">
        <v>638</v>
      </c>
      <c r="F392" s="234" t="s">
        <v>639</v>
      </c>
      <c r="G392" s="235" t="s">
        <v>125</v>
      </c>
      <c r="H392" s="236">
        <v>1</v>
      </c>
      <c r="I392" s="237"/>
      <c r="J392" s="238">
        <f>ROUND(I392*H392,2)</f>
        <v>0</v>
      </c>
      <c r="K392" s="234" t="s">
        <v>126</v>
      </c>
      <c r="L392" s="43"/>
      <c r="M392" s="239" t="s">
        <v>1</v>
      </c>
      <c r="N392" s="240" t="s">
        <v>43</v>
      </c>
      <c r="O392" s="90"/>
      <c r="P392" s="223">
        <f>O392*H392</f>
        <v>0</v>
      </c>
      <c r="Q392" s="223">
        <v>0</v>
      </c>
      <c r="R392" s="223">
        <f>Q392*H392</f>
        <v>0</v>
      </c>
      <c r="S392" s="223">
        <v>0</v>
      </c>
      <c r="T392" s="224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25" t="s">
        <v>139</v>
      </c>
      <c r="AT392" s="225" t="s">
        <v>131</v>
      </c>
      <c r="AU392" s="225" t="s">
        <v>88</v>
      </c>
      <c r="AY392" s="16" t="s">
        <v>119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6" t="s">
        <v>86</v>
      </c>
      <c r="BK392" s="226">
        <f>ROUND(I392*H392,2)</f>
        <v>0</v>
      </c>
      <c r="BL392" s="16" t="s">
        <v>139</v>
      </c>
      <c r="BM392" s="225" t="s">
        <v>640</v>
      </c>
    </row>
    <row r="393" s="2" customFormat="1">
      <c r="A393" s="37"/>
      <c r="B393" s="38"/>
      <c r="C393" s="39"/>
      <c r="D393" s="227" t="s">
        <v>130</v>
      </c>
      <c r="E393" s="39"/>
      <c r="F393" s="228" t="s">
        <v>639</v>
      </c>
      <c r="G393" s="39"/>
      <c r="H393" s="39"/>
      <c r="I393" s="229"/>
      <c r="J393" s="39"/>
      <c r="K393" s="39"/>
      <c r="L393" s="43"/>
      <c r="M393" s="230"/>
      <c r="N393" s="231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130</v>
      </c>
      <c r="AU393" s="16" t="s">
        <v>88</v>
      </c>
    </row>
    <row r="394" s="2" customFormat="1" ht="16.5" customHeight="1">
      <c r="A394" s="37"/>
      <c r="B394" s="38"/>
      <c r="C394" s="232" t="s">
        <v>641</v>
      </c>
      <c r="D394" s="232" t="s">
        <v>131</v>
      </c>
      <c r="E394" s="233" t="s">
        <v>642</v>
      </c>
      <c r="F394" s="234" t="s">
        <v>643</v>
      </c>
      <c r="G394" s="235" t="s">
        <v>125</v>
      </c>
      <c r="H394" s="236">
        <v>2</v>
      </c>
      <c r="I394" s="237"/>
      <c r="J394" s="238">
        <f>ROUND(I394*H394,2)</f>
        <v>0</v>
      </c>
      <c r="K394" s="234" t="s">
        <v>126</v>
      </c>
      <c r="L394" s="43"/>
      <c r="M394" s="239" t="s">
        <v>1</v>
      </c>
      <c r="N394" s="240" t="s">
        <v>43</v>
      </c>
      <c r="O394" s="90"/>
      <c r="P394" s="223">
        <f>O394*H394</f>
        <v>0</v>
      </c>
      <c r="Q394" s="223">
        <v>0</v>
      </c>
      <c r="R394" s="223">
        <f>Q394*H394</f>
        <v>0</v>
      </c>
      <c r="S394" s="223">
        <v>0</v>
      </c>
      <c r="T394" s="224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25" t="s">
        <v>139</v>
      </c>
      <c r="AT394" s="225" t="s">
        <v>131</v>
      </c>
      <c r="AU394" s="225" t="s">
        <v>88</v>
      </c>
      <c r="AY394" s="16" t="s">
        <v>119</v>
      </c>
      <c r="BE394" s="226">
        <f>IF(N394="základní",J394,0)</f>
        <v>0</v>
      </c>
      <c r="BF394" s="226">
        <f>IF(N394="snížená",J394,0)</f>
        <v>0</v>
      </c>
      <c r="BG394" s="226">
        <f>IF(N394="zákl. přenesená",J394,0)</f>
        <v>0</v>
      </c>
      <c r="BH394" s="226">
        <f>IF(N394="sníž. přenesená",J394,0)</f>
        <v>0</v>
      </c>
      <c r="BI394" s="226">
        <f>IF(N394="nulová",J394,0)</f>
        <v>0</v>
      </c>
      <c r="BJ394" s="16" t="s">
        <v>86</v>
      </c>
      <c r="BK394" s="226">
        <f>ROUND(I394*H394,2)</f>
        <v>0</v>
      </c>
      <c r="BL394" s="16" t="s">
        <v>139</v>
      </c>
      <c r="BM394" s="225" t="s">
        <v>644</v>
      </c>
    </row>
    <row r="395" s="2" customFormat="1">
      <c r="A395" s="37"/>
      <c r="B395" s="38"/>
      <c r="C395" s="39"/>
      <c r="D395" s="227" t="s">
        <v>130</v>
      </c>
      <c r="E395" s="39"/>
      <c r="F395" s="228" t="s">
        <v>643</v>
      </c>
      <c r="G395" s="39"/>
      <c r="H395" s="39"/>
      <c r="I395" s="229"/>
      <c r="J395" s="39"/>
      <c r="K395" s="39"/>
      <c r="L395" s="43"/>
      <c r="M395" s="230"/>
      <c r="N395" s="231"/>
      <c r="O395" s="90"/>
      <c r="P395" s="90"/>
      <c r="Q395" s="90"/>
      <c r="R395" s="90"/>
      <c r="S395" s="90"/>
      <c r="T395" s="91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130</v>
      </c>
      <c r="AU395" s="16" t="s">
        <v>88</v>
      </c>
    </row>
    <row r="396" s="2" customFormat="1" ht="24.15" customHeight="1">
      <c r="A396" s="37"/>
      <c r="B396" s="38"/>
      <c r="C396" s="213" t="s">
        <v>645</v>
      </c>
      <c r="D396" s="213" t="s">
        <v>122</v>
      </c>
      <c r="E396" s="214" t="s">
        <v>646</v>
      </c>
      <c r="F396" s="215" t="s">
        <v>647</v>
      </c>
      <c r="G396" s="216" t="s">
        <v>125</v>
      </c>
      <c r="H396" s="217">
        <v>1</v>
      </c>
      <c r="I396" s="218"/>
      <c r="J396" s="219">
        <f>ROUND(I396*H396,2)</f>
        <v>0</v>
      </c>
      <c r="K396" s="215" t="s">
        <v>126</v>
      </c>
      <c r="L396" s="220"/>
      <c r="M396" s="221" t="s">
        <v>1</v>
      </c>
      <c r="N396" s="222" t="s">
        <v>43</v>
      </c>
      <c r="O396" s="90"/>
      <c r="P396" s="223">
        <f>O396*H396</f>
        <v>0</v>
      </c>
      <c r="Q396" s="223">
        <v>0.001</v>
      </c>
      <c r="R396" s="223">
        <f>Q396*H396</f>
        <v>0.001</v>
      </c>
      <c r="S396" s="223">
        <v>0</v>
      </c>
      <c r="T396" s="224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25" t="s">
        <v>156</v>
      </c>
      <c r="AT396" s="225" t="s">
        <v>122</v>
      </c>
      <c r="AU396" s="225" t="s">
        <v>88</v>
      </c>
      <c r="AY396" s="16" t="s">
        <v>119</v>
      </c>
      <c r="BE396" s="226">
        <f>IF(N396="základní",J396,0)</f>
        <v>0</v>
      </c>
      <c r="BF396" s="226">
        <f>IF(N396="snížená",J396,0)</f>
        <v>0</v>
      </c>
      <c r="BG396" s="226">
        <f>IF(N396="zákl. přenesená",J396,0)</f>
        <v>0</v>
      </c>
      <c r="BH396" s="226">
        <f>IF(N396="sníž. přenesená",J396,0)</f>
        <v>0</v>
      </c>
      <c r="BI396" s="226">
        <f>IF(N396="nulová",J396,0)</f>
        <v>0</v>
      </c>
      <c r="BJ396" s="16" t="s">
        <v>86</v>
      </c>
      <c r="BK396" s="226">
        <f>ROUND(I396*H396,2)</f>
        <v>0</v>
      </c>
      <c r="BL396" s="16" t="s">
        <v>139</v>
      </c>
      <c r="BM396" s="225" t="s">
        <v>648</v>
      </c>
    </row>
    <row r="397" s="2" customFormat="1">
      <c r="A397" s="37"/>
      <c r="B397" s="38"/>
      <c r="C397" s="39"/>
      <c r="D397" s="227" t="s">
        <v>130</v>
      </c>
      <c r="E397" s="39"/>
      <c r="F397" s="228" t="s">
        <v>647</v>
      </c>
      <c r="G397" s="39"/>
      <c r="H397" s="39"/>
      <c r="I397" s="229"/>
      <c r="J397" s="39"/>
      <c r="K397" s="39"/>
      <c r="L397" s="43"/>
      <c r="M397" s="230"/>
      <c r="N397" s="231"/>
      <c r="O397" s="90"/>
      <c r="P397" s="90"/>
      <c r="Q397" s="90"/>
      <c r="R397" s="90"/>
      <c r="S397" s="90"/>
      <c r="T397" s="91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130</v>
      </c>
      <c r="AU397" s="16" t="s">
        <v>88</v>
      </c>
    </row>
    <row r="398" s="2" customFormat="1" ht="24.15" customHeight="1">
      <c r="A398" s="37"/>
      <c r="B398" s="38"/>
      <c r="C398" s="232" t="s">
        <v>649</v>
      </c>
      <c r="D398" s="232" t="s">
        <v>131</v>
      </c>
      <c r="E398" s="233" t="s">
        <v>650</v>
      </c>
      <c r="F398" s="234" t="s">
        <v>651</v>
      </c>
      <c r="G398" s="235" t="s">
        <v>125</v>
      </c>
      <c r="H398" s="236">
        <v>1</v>
      </c>
      <c r="I398" s="237"/>
      <c r="J398" s="238">
        <f>ROUND(I398*H398,2)</f>
        <v>0</v>
      </c>
      <c r="K398" s="234" t="s">
        <v>126</v>
      </c>
      <c r="L398" s="43"/>
      <c r="M398" s="239" t="s">
        <v>1</v>
      </c>
      <c r="N398" s="240" t="s">
        <v>43</v>
      </c>
      <c r="O398" s="90"/>
      <c r="P398" s="223">
        <f>O398*H398</f>
        <v>0</v>
      </c>
      <c r="Q398" s="223">
        <v>0</v>
      </c>
      <c r="R398" s="223">
        <f>Q398*H398</f>
        <v>0</v>
      </c>
      <c r="S398" s="223">
        <v>0</v>
      </c>
      <c r="T398" s="224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25" t="s">
        <v>139</v>
      </c>
      <c r="AT398" s="225" t="s">
        <v>131</v>
      </c>
      <c r="AU398" s="225" t="s">
        <v>88</v>
      </c>
      <c r="AY398" s="16" t="s">
        <v>119</v>
      </c>
      <c r="BE398" s="226">
        <f>IF(N398="základní",J398,0)</f>
        <v>0</v>
      </c>
      <c r="BF398" s="226">
        <f>IF(N398="snížená",J398,0)</f>
        <v>0</v>
      </c>
      <c r="BG398" s="226">
        <f>IF(N398="zákl. přenesená",J398,0)</f>
        <v>0</v>
      </c>
      <c r="BH398" s="226">
        <f>IF(N398="sníž. přenesená",J398,0)</f>
        <v>0</v>
      </c>
      <c r="BI398" s="226">
        <f>IF(N398="nulová",J398,0)</f>
        <v>0</v>
      </c>
      <c r="BJ398" s="16" t="s">
        <v>86</v>
      </c>
      <c r="BK398" s="226">
        <f>ROUND(I398*H398,2)</f>
        <v>0</v>
      </c>
      <c r="BL398" s="16" t="s">
        <v>139</v>
      </c>
      <c r="BM398" s="225" t="s">
        <v>652</v>
      </c>
    </row>
    <row r="399" s="2" customFormat="1">
      <c r="A399" s="37"/>
      <c r="B399" s="38"/>
      <c r="C399" s="39"/>
      <c r="D399" s="227" t="s">
        <v>130</v>
      </c>
      <c r="E399" s="39"/>
      <c r="F399" s="228" t="s">
        <v>651</v>
      </c>
      <c r="G399" s="39"/>
      <c r="H399" s="39"/>
      <c r="I399" s="229"/>
      <c r="J399" s="39"/>
      <c r="K399" s="39"/>
      <c r="L399" s="43"/>
      <c r="M399" s="230"/>
      <c r="N399" s="231"/>
      <c r="O399" s="90"/>
      <c r="P399" s="90"/>
      <c r="Q399" s="90"/>
      <c r="R399" s="90"/>
      <c r="S399" s="90"/>
      <c r="T399" s="91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130</v>
      </c>
      <c r="AU399" s="16" t="s">
        <v>88</v>
      </c>
    </row>
    <row r="400" s="2" customFormat="1" ht="24.15" customHeight="1">
      <c r="A400" s="37"/>
      <c r="B400" s="38"/>
      <c r="C400" s="213" t="s">
        <v>653</v>
      </c>
      <c r="D400" s="213" t="s">
        <v>122</v>
      </c>
      <c r="E400" s="214" t="s">
        <v>654</v>
      </c>
      <c r="F400" s="215" t="s">
        <v>655</v>
      </c>
      <c r="G400" s="216" t="s">
        <v>125</v>
      </c>
      <c r="H400" s="217">
        <v>3</v>
      </c>
      <c r="I400" s="218"/>
      <c r="J400" s="219">
        <f>ROUND(I400*H400,2)</f>
        <v>0</v>
      </c>
      <c r="K400" s="215" t="s">
        <v>126</v>
      </c>
      <c r="L400" s="220"/>
      <c r="M400" s="221" t="s">
        <v>1</v>
      </c>
      <c r="N400" s="222" t="s">
        <v>43</v>
      </c>
      <c r="O400" s="90"/>
      <c r="P400" s="223">
        <f>O400*H400</f>
        <v>0</v>
      </c>
      <c r="Q400" s="223">
        <v>0.002</v>
      </c>
      <c r="R400" s="223">
        <f>Q400*H400</f>
        <v>0.0060000000000000001</v>
      </c>
      <c r="S400" s="223">
        <v>0</v>
      </c>
      <c r="T400" s="224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25" t="s">
        <v>156</v>
      </c>
      <c r="AT400" s="225" t="s">
        <v>122</v>
      </c>
      <c r="AU400" s="225" t="s">
        <v>88</v>
      </c>
      <c r="AY400" s="16" t="s">
        <v>119</v>
      </c>
      <c r="BE400" s="226">
        <f>IF(N400="základní",J400,0)</f>
        <v>0</v>
      </c>
      <c r="BF400" s="226">
        <f>IF(N400="snížená",J400,0)</f>
        <v>0</v>
      </c>
      <c r="BG400" s="226">
        <f>IF(N400="zákl. přenesená",J400,0)</f>
        <v>0</v>
      </c>
      <c r="BH400" s="226">
        <f>IF(N400="sníž. přenesená",J400,0)</f>
        <v>0</v>
      </c>
      <c r="BI400" s="226">
        <f>IF(N400="nulová",J400,0)</f>
        <v>0</v>
      </c>
      <c r="BJ400" s="16" t="s">
        <v>86</v>
      </c>
      <c r="BK400" s="226">
        <f>ROUND(I400*H400,2)</f>
        <v>0</v>
      </c>
      <c r="BL400" s="16" t="s">
        <v>139</v>
      </c>
      <c r="BM400" s="225" t="s">
        <v>656</v>
      </c>
    </row>
    <row r="401" s="2" customFormat="1">
      <c r="A401" s="37"/>
      <c r="B401" s="38"/>
      <c r="C401" s="39"/>
      <c r="D401" s="227" t="s">
        <v>130</v>
      </c>
      <c r="E401" s="39"/>
      <c r="F401" s="228" t="s">
        <v>655</v>
      </c>
      <c r="G401" s="39"/>
      <c r="H401" s="39"/>
      <c r="I401" s="229"/>
      <c r="J401" s="39"/>
      <c r="K401" s="39"/>
      <c r="L401" s="43"/>
      <c r="M401" s="230"/>
      <c r="N401" s="231"/>
      <c r="O401" s="90"/>
      <c r="P401" s="90"/>
      <c r="Q401" s="90"/>
      <c r="R401" s="90"/>
      <c r="S401" s="90"/>
      <c r="T401" s="91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T401" s="16" t="s">
        <v>130</v>
      </c>
      <c r="AU401" s="16" t="s">
        <v>88</v>
      </c>
    </row>
    <row r="402" s="2" customFormat="1" ht="16.5" customHeight="1">
      <c r="A402" s="37"/>
      <c r="B402" s="38"/>
      <c r="C402" s="232" t="s">
        <v>657</v>
      </c>
      <c r="D402" s="232" t="s">
        <v>131</v>
      </c>
      <c r="E402" s="233" t="s">
        <v>658</v>
      </c>
      <c r="F402" s="234" t="s">
        <v>659</v>
      </c>
      <c r="G402" s="235" t="s">
        <v>125</v>
      </c>
      <c r="H402" s="236">
        <v>3</v>
      </c>
      <c r="I402" s="237"/>
      <c r="J402" s="238">
        <f>ROUND(I402*H402,2)</f>
        <v>0</v>
      </c>
      <c r="K402" s="234" t="s">
        <v>126</v>
      </c>
      <c r="L402" s="43"/>
      <c r="M402" s="239" t="s">
        <v>1</v>
      </c>
      <c r="N402" s="240" t="s">
        <v>43</v>
      </c>
      <c r="O402" s="90"/>
      <c r="P402" s="223">
        <f>O402*H402</f>
        <v>0</v>
      </c>
      <c r="Q402" s="223">
        <v>0</v>
      </c>
      <c r="R402" s="223">
        <f>Q402*H402</f>
        <v>0</v>
      </c>
      <c r="S402" s="223">
        <v>0</v>
      </c>
      <c r="T402" s="224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25" t="s">
        <v>139</v>
      </c>
      <c r="AT402" s="225" t="s">
        <v>131</v>
      </c>
      <c r="AU402" s="225" t="s">
        <v>88</v>
      </c>
      <c r="AY402" s="16" t="s">
        <v>119</v>
      </c>
      <c r="BE402" s="226">
        <f>IF(N402="základní",J402,0)</f>
        <v>0</v>
      </c>
      <c r="BF402" s="226">
        <f>IF(N402="snížená",J402,0)</f>
        <v>0</v>
      </c>
      <c r="BG402" s="226">
        <f>IF(N402="zákl. přenesená",J402,0)</f>
        <v>0</v>
      </c>
      <c r="BH402" s="226">
        <f>IF(N402="sníž. přenesená",J402,0)</f>
        <v>0</v>
      </c>
      <c r="BI402" s="226">
        <f>IF(N402="nulová",J402,0)</f>
        <v>0</v>
      </c>
      <c r="BJ402" s="16" t="s">
        <v>86</v>
      </c>
      <c r="BK402" s="226">
        <f>ROUND(I402*H402,2)</f>
        <v>0</v>
      </c>
      <c r="BL402" s="16" t="s">
        <v>139</v>
      </c>
      <c r="BM402" s="225" t="s">
        <v>660</v>
      </c>
    </row>
    <row r="403" s="2" customFormat="1">
      <c r="A403" s="37"/>
      <c r="B403" s="38"/>
      <c r="C403" s="39"/>
      <c r="D403" s="227" t="s">
        <v>130</v>
      </c>
      <c r="E403" s="39"/>
      <c r="F403" s="228" t="s">
        <v>659</v>
      </c>
      <c r="G403" s="39"/>
      <c r="H403" s="39"/>
      <c r="I403" s="229"/>
      <c r="J403" s="39"/>
      <c r="K403" s="39"/>
      <c r="L403" s="43"/>
      <c r="M403" s="230"/>
      <c r="N403" s="231"/>
      <c r="O403" s="90"/>
      <c r="P403" s="90"/>
      <c r="Q403" s="90"/>
      <c r="R403" s="90"/>
      <c r="S403" s="90"/>
      <c r="T403" s="91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130</v>
      </c>
      <c r="AU403" s="16" t="s">
        <v>88</v>
      </c>
    </row>
    <row r="404" s="2" customFormat="1" ht="24.15" customHeight="1">
      <c r="A404" s="37"/>
      <c r="B404" s="38"/>
      <c r="C404" s="213" t="s">
        <v>661</v>
      </c>
      <c r="D404" s="213" t="s">
        <v>122</v>
      </c>
      <c r="E404" s="214" t="s">
        <v>662</v>
      </c>
      <c r="F404" s="215" t="s">
        <v>663</v>
      </c>
      <c r="G404" s="216" t="s">
        <v>125</v>
      </c>
      <c r="H404" s="217">
        <v>3</v>
      </c>
      <c r="I404" s="218"/>
      <c r="J404" s="219">
        <f>ROUND(I404*H404,2)</f>
        <v>0</v>
      </c>
      <c r="K404" s="215" t="s">
        <v>126</v>
      </c>
      <c r="L404" s="220"/>
      <c r="M404" s="221" t="s">
        <v>1</v>
      </c>
      <c r="N404" s="222" t="s">
        <v>43</v>
      </c>
      <c r="O404" s="90"/>
      <c r="P404" s="223">
        <f>O404*H404</f>
        <v>0</v>
      </c>
      <c r="Q404" s="223">
        <v>0.002</v>
      </c>
      <c r="R404" s="223">
        <f>Q404*H404</f>
        <v>0.0060000000000000001</v>
      </c>
      <c r="S404" s="223">
        <v>0</v>
      </c>
      <c r="T404" s="224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25" t="s">
        <v>156</v>
      </c>
      <c r="AT404" s="225" t="s">
        <v>122</v>
      </c>
      <c r="AU404" s="225" t="s">
        <v>88</v>
      </c>
      <c r="AY404" s="16" t="s">
        <v>119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6" t="s">
        <v>86</v>
      </c>
      <c r="BK404" s="226">
        <f>ROUND(I404*H404,2)</f>
        <v>0</v>
      </c>
      <c r="BL404" s="16" t="s">
        <v>139</v>
      </c>
      <c r="BM404" s="225" t="s">
        <v>664</v>
      </c>
    </row>
    <row r="405" s="2" customFormat="1">
      <c r="A405" s="37"/>
      <c r="B405" s="38"/>
      <c r="C405" s="39"/>
      <c r="D405" s="227" t="s">
        <v>130</v>
      </c>
      <c r="E405" s="39"/>
      <c r="F405" s="228" t="s">
        <v>663</v>
      </c>
      <c r="G405" s="39"/>
      <c r="H405" s="39"/>
      <c r="I405" s="229"/>
      <c r="J405" s="39"/>
      <c r="K405" s="39"/>
      <c r="L405" s="43"/>
      <c r="M405" s="230"/>
      <c r="N405" s="231"/>
      <c r="O405" s="90"/>
      <c r="P405" s="90"/>
      <c r="Q405" s="90"/>
      <c r="R405" s="90"/>
      <c r="S405" s="90"/>
      <c r="T405" s="91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T405" s="16" t="s">
        <v>130</v>
      </c>
      <c r="AU405" s="16" t="s">
        <v>88</v>
      </c>
    </row>
    <row r="406" s="2" customFormat="1" ht="16.5" customHeight="1">
      <c r="A406" s="37"/>
      <c r="B406" s="38"/>
      <c r="C406" s="232" t="s">
        <v>665</v>
      </c>
      <c r="D406" s="232" t="s">
        <v>131</v>
      </c>
      <c r="E406" s="233" t="s">
        <v>666</v>
      </c>
      <c r="F406" s="234" t="s">
        <v>667</v>
      </c>
      <c r="G406" s="235" t="s">
        <v>125</v>
      </c>
      <c r="H406" s="236">
        <v>3</v>
      </c>
      <c r="I406" s="237"/>
      <c r="J406" s="238">
        <f>ROUND(I406*H406,2)</f>
        <v>0</v>
      </c>
      <c r="K406" s="234" t="s">
        <v>126</v>
      </c>
      <c r="L406" s="43"/>
      <c r="M406" s="239" t="s">
        <v>1</v>
      </c>
      <c r="N406" s="240" t="s">
        <v>43</v>
      </c>
      <c r="O406" s="90"/>
      <c r="P406" s="223">
        <f>O406*H406</f>
        <v>0</v>
      </c>
      <c r="Q406" s="223">
        <v>0</v>
      </c>
      <c r="R406" s="223">
        <f>Q406*H406</f>
        <v>0</v>
      </c>
      <c r="S406" s="223">
        <v>0</v>
      </c>
      <c r="T406" s="224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25" t="s">
        <v>139</v>
      </c>
      <c r="AT406" s="225" t="s">
        <v>131</v>
      </c>
      <c r="AU406" s="225" t="s">
        <v>88</v>
      </c>
      <c r="AY406" s="16" t="s">
        <v>119</v>
      </c>
      <c r="BE406" s="226">
        <f>IF(N406="základní",J406,0)</f>
        <v>0</v>
      </c>
      <c r="BF406" s="226">
        <f>IF(N406="snížená",J406,0)</f>
        <v>0</v>
      </c>
      <c r="BG406" s="226">
        <f>IF(N406="zákl. přenesená",J406,0)</f>
        <v>0</v>
      </c>
      <c r="BH406" s="226">
        <f>IF(N406="sníž. přenesená",J406,0)</f>
        <v>0</v>
      </c>
      <c r="BI406" s="226">
        <f>IF(N406="nulová",J406,0)</f>
        <v>0</v>
      </c>
      <c r="BJ406" s="16" t="s">
        <v>86</v>
      </c>
      <c r="BK406" s="226">
        <f>ROUND(I406*H406,2)</f>
        <v>0</v>
      </c>
      <c r="BL406" s="16" t="s">
        <v>139</v>
      </c>
      <c r="BM406" s="225" t="s">
        <v>668</v>
      </c>
    </row>
    <row r="407" s="2" customFormat="1">
      <c r="A407" s="37"/>
      <c r="B407" s="38"/>
      <c r="C407" s="39"/>
      <c r="D407" s="227" t="s">
        <v>130</v>
      </c>
      <c r="E407" s="39"/>
      <c r="F407" s="228" t="s">
        <v>667</v>
      </c>
      <c r="G407" s="39"/>
      <c r="H407" s="39"/>
      <c r="I407" s="229"/>
      <c r="J407" s="39"/>
      <c r="K407" s="39"/>
      <c r="L407" s="43"/>
      <c r="M407" s="230"/>
      <c r="N407" s="231"/>
      <c r="O407" s="90"/>
      <c r="P407" s="90"/>
      <c r="Q407" s="90"/>
      <c r="R407" s="90"/>
      <c r="S407" s="90"/>
      <c r="T407" s="91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130</v>
      </c>
      <c r="AU407" s="16" t="s">
        <v>88</v>
      </c>
    </row>
    <row r="408" s="2" customFormat="1" ht="21.75" customHeight="1">
      <c r="A408" s="37"/>
      <c r="B408" s="38"/>
      <c r="C408" s="213" t="s">
        <v>669</v>
      </c>
      <c r="D408" s="213" t="s">
        <v>122</v>
      </c>
      <c r="E408" s="214" t="s">
        <v>670</v>
      </c>
      <c r="F408" s="215" t="s">
        <v>671</v>
      </c>
      <c r="G408" s="216" t="s">
        <v>125</v>
      </c>
      <c r="H408" s="217">
        <v>9</v>
      </c>
      <c r="I408" s="218"/>
      <c r="J408" s="219">
        <f>ROUND(I408*H408,2)</f>
        <v>0</v>
      </c>
      <c r="K408" s="215" t="s">
        <v>126</v>
      </c>
      <c r="L408" s="220"/>
      <c r="M408" s="221" t="s">
        <v>1</v>
      </c>
      <c r="N408" s="222" t="s">
        <v>43</v>
      </c>
      <c r="O408" s="90"/>
      <c r="P408" s="223">
        <f>O408*H408</f>
        <v>0</v>
      </c>
      <c r="Q408" s="223">
        <v>0.00010000000000000001</v>
      </c>
      <c r="R408" s="223">
        <f>Q408*H408</f>
        <v>0.00090000000000000008</v>
      </c>
      <c r="S408" s="223">
        <v>0</v>
      </c>
      <c r="T408" s="224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25" t="s">
        <v>156</v>
      </c>
      <c r="AT408" s="225" t="s">
        <v>122</v>
      </c>
      <c r="AU408" s="225" t="s">
        <v>88</v>
      </c>
      <c r="AY408" s="16" t="s">
        <v>119</v>
      </c>
      <c r="BE408" s="226">
        <f>IF(N408="základní",J408,0)</f>
        <v>0</v>
      </c>
      <c r="BF408" s="226">
        <f>IF(N408="snížená",J408,0)</f>
        <v>0</v>
      </c>
      <c r="BG408" s="226">
        <f>IF(N408="zákl. přenesená",J408,0)</f>
        <v>0</v>
      </c>
      <c r="BH408" s="226">
        <f>IF(N408="sníž. přenesená",J408,0)</f>
        <v>0</v>
      </c>
      <c r="BI408" s="226">
        <f>IF(N408="nulová",J408,0)</f>
        <v>0</v>
      </c>
      <c r="BJ408" s="16" t="s">
        <v>86</v>
      </c>
      <c r="BK408" s="226">
        <f>ROUND(I408*H408,2)</f>
        <v>0</v>
      </c>
      <c r="BL408" s="16" t="s">
        <v>139</v>
      </c>
      <c r="BM408" s="225" t="s">
        <v>672</v>
      </c>
    </row>
    <row r="409" s="2" customFormat="1">
      <c r="A409" s="37"/>
      <c r="B409" s="38"/>
      <c r="C409" s="39"/>
      <c r="D409" s="227" t="s">
        <v>130</v>
      </c>
      <c r="E409" s="39"/>
      <c r="F409" s="228" t="s">
        <v>671</v>
      </c>
      <c r="G409" s="39"/>
      <c r="H409" s="39"/>
      <c r="I409" s="229"/>
      <c r="J409" s="39"/>
      <c r="K409" s="39"/>
      <c r="L409" s="43"/>
      <c r="M409" s="230"/>
      <c r="N409" s="231"/>
      <c r="O409" s="90"/>
      <c r="P409" s="90"/>
      <c r="Q409" s="90"/>
      <c r="R409" s="90"/>
      <c r="S409" s="90"/>
      <c r="T409" s="91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130</v>
      </c>
      <c r="AU409" s="16" t="s">
        <v>88</v>
      </c>
    </row>
    <row r="410" s="2" customFormat="1" ht="16.5" customHeight="1">
      <c r="A410" s="37"/>
      <c r="B410" s="38"/>
      <c r="C410" s="232" t="s">
        <v>673</v>
      </c>
      <c r="D410" s="232" t="s">
        <v>131</v>
      </c>
      <c r="E410" s="233" t="s">
        <v>674</v>
      </c>
      <c r="F410" s="234" t="s">
        <v>675</v>
      </c>
      <c r="G410" s="235" t="s">
        <v>125</v>
      </c>
      <c r="H410" s="236">
        <v>9</v>
      </c>
      <c r="I410" s="237"/>
      <c r="J410" s="238">
        <f>ROUND(I410*H410,2)</f>
        <v>0</v>
      </c>
      <c r="K410" s="234" t="s">
        <v>126</v>
      </c>
      <c r="L410" s="43"/>
      <c r="M410" s="239" t="s">
        <v>1</v>
      </c>
      <c r="N410" s="240" t="s">
        <v>43</v>
      </c>
      <c r="O410" s="90"/>
      <c r="P410" s="223">
        <f>O410*H410</f>
        <v>0</v>
      </c>
      <c r="Q410" s="223">
        <v>0</v>
      </c>
      <c r="R410" s="223">
        <f>Q410*H410</f>
        <v>0</v>
      </c>
      <c r="S410" s="223">
        <v>0</v>
      </c>
      <c r="T410" s="224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25" t="s">
        <v>139</v>
      </c>
      <c r="AT410" s="225" t="s">
        <v>131</v>
      </c>
      <c r="AU410" s="225" t="s">
        <v>88</v>
      </c>
      <c r="AY410" s="16" t="s">
        <v>119</v>
      </c>
      <c r="BE410" s="226">
        <f>IF(N410="základní",J410,0)</f>
        <v>0</v>
      </c>
      <c r="BF410" s="226">
        <f>IF(N410="snížená",J410,0)</f>
        <v>0</v>
      </c>
      <c r="BG410" s="226">
        <f>IF(N410="zákl. přenesená",J410,0)</f>
        <v>0</v>
      </c>
      <c r="BH410" s="226">
        <f>IF(N410="sníž. přenesená",J410,0)</f>
        <v>0</v>
      </c>
      <c r="BI410" s="226">
        <f>IF(N410="nulová",J410,0)</f>
        <v>0</v>
      </c>
      <c r="BJ410" s="16" t="s">
        <v>86</v>
      </c>
      <c r="BK410" s="226">
        <f>ROUND(I410*H410,2)</f>
        <v>0</v>
      </c>
      <c r="BL410" s="16" t="s">
        <v>139</v>
      </c>
      <c r="BM410" s="225" t="s">
        <v>676</v>
      </c>
    </row>
    <row r="411" s="2" customFormat="1">
      <c r="A411" s="37"/>
      <c r="B411" s="38"/>
      <c r="C411" s="39"/>
      <c r="D411" s="227" t="s">
        <v>130</v>
      </c>
      <c r="E411" s="39"/>
      <c r="F411" s="228" t="s">
        <v>675</v>
      </c>
      <c r="G411" s="39"/>
      <c r="H411" s="39"/>
      <c r="I411" s="229"/>
      <c r="J411" s="39"/>
      <c r="K411" s="39"/>
      <c r="L411" s="43"/>
      <c r="M411" s="230"/>
      <c r="N411" s="231"/>
      <c r="O411" s="90"/>
      <c r="P411" s="90"/>
      <c r="Q411" s="90"/>
      <c r="R411" s="90"/>
      <c r="S411" s="90"/>
      <c r="T411" s="91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6" t="s">
        <v>130</v>
      </c>
      <c r="AU411" s="16" t="s">
        <v>88</v>
      </c>
    </row>
    <row r="412" s="2" customFormat="1" ht="16.5" customHeight="1">
      <c r="A412" s="37"/>
      <c r="B412" s="38"/>
      <c r="C412" s="213" t="s">
        <v>677</v>
      </c>
      <c r="D412" s="213" t="s">
        <v>122</v>
      </c>
      <c r="E412" s="214" t="s">
        <v>678</v>
      </c>
      <c r="F412" s="215" t="s">
        <v>679</v>
      </c>
      <c r="G412" s="216" t="s">
        <v>125</v>
      </c>
      <c r="H412" s="217">
        <v>3</v>
      </c>
      <c r="I412" s="218"/>
      <c r="J412" s="219">
        <f>ROUND(I412*H412,2)</f>
        <v>0</v>
      </c>
      <c r="K412" s="215" t="s">
        <v>126</v>
      </c>
      <c r="L412" s="220"/>
      <c r="M412" s="221" t="s">
        <v>1</v>
      </c>
      <c r="N412" s="222" t="s">
        <v>43</v>
      </c>
      <c r="O412" s="90"/>
      <c r="P412" s="223">
        <f>O412*H412</f>
        <v>0</v>
      </c>
      <c r="Q412" s="223">
        <v>0.00010000000000000001</v>
      </c>
      <c r="R412" s="223">
        <f>Q412*H412</f>
        <v>0.00030000000000000003</v>
      </c>
      <c r="S412" s="223">
        <v>0</v>
      </c>
      <c r="T412" s="224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25" t="s">
        <v>156</v>
      </c>
      <c r="AT412" s="225" t="s">
        <v>122</v>
      </c>
      <c r="AU412" s="225" t="s">
        <v>88</v>
      </c>
      <c r="AY412" s="16" t="s">
        <v>119</v>
      </c>
      <c r="BE412" s="226">
        <f>IF(N412="základní",J412,0)</f>
        <v>0</v>
      </c>
      <c r="BF412" s="226">
        <f>IF(N412="snížená",J412,0)</f>
        <v>0</v>
      </c>
      <c r="BG412" s="226">
        <f>IF(N412="zákl. přenesená",J412,0)</f>
        <v>0</v>
      </c>
      <c r="BH412" s="226">
        <f>IF(N412="sníž. přenesená",J412,0)</f>
        <v>0</v>
      </c>
      <c r="BI412" s="226">
        <f>IF(N412="nulová",J412,0)</f>
        <v>0</v>
      </c>
      <c r="BJ412" s="16" t="s">
        <v>86</v>
      </c>
      <c r="BK412" s="226">
        <f>ROUND(I412*H412,2)</f>
        <v>0</v>
      </c>
      <c r="BL412" s="16" t="s">
        <v>139</v>
      </c>
      <c r="BM412" s="225" t="s">
        <v>680</v>
      </c>
    </row>
    <row r="413" s="2" customFormat="1">
      <c r="A413" s="37"/>
      <c r="B413" s="38"/>
      <c r="C413" s="39"/>
      <c r="D413" s="227" t="s">
        <v>130</v>
      </c>
      <c r="E413" s="39"/>
      <c r="F413" s="228" t="s">
        <v>679</v>
      </c>
      <c r="G413" s="39"/>
      <c r="H413" s="39"/>
      <c r="I413" s="229"/>
      <c r="J413" s="39"/>
      <c r="K413" s="39"/>
      <c r="L413" s="43"/>
      <c r="M413" s="230"/>
      <c r="N413" s="231"/>
      <c r="O413" s="90"/>
      <c r="P413" s="90"/>
      <c r="Q413" s="90"/>
      <c r="R413" s="90"/>
      <c r="S413" s="90"/>
      <c r="T413" s="91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16" t="s">
        <v>130</v>
      </c>
      <c r="AU413" s="16" t="s">
        <v>88</v>
      </c>
    </row>
    <row r="414" s="2" customFormat="1" ht="16.5" customHeight="1">
      <c r="A414" s="37"/>
      <c r="B414" s="38"/>
      <c r="C414" s="232" t="s">
        <v>681</v>
      </c>
      <c r="D414" s="232" t="s">
        <v>131</v>
      </c>
      <c r="E414" s="233" t="s">
        <v>682</v>
      </c>
      <c r="F414" s="234" t="s">
        <v>683</v>
      </c>
      <c r="G414" s="235" t="s">
        <v>125</v>
      </c>
      <c r="H414" s="236">
        <v>3</v>
      </c>
      <c r="I414" s="237"/>
      <c r="J414" s="238">
        <f>ROUND(I414*H414,2)</f>
        <v>0</v>
      </c>
      <c r="K414" s="234" t="s">
        <v>126</v>
      </c>
      <c r="L414" s="43"/>
      <c r="M414" s="239" t="s">
        <v>1</v>
      </c>
      <c r="N414" s="240" t="s">
        <v>43</v>
      </c>
      <c r="O414" s="90"/>
      <c r="P414" s="223">
        <f>O414*H414</f>
        <v>0</v>
      </c>
      <c r="Q414" s="223">
        <v>0</v>
      </c>
      <c r="R414" s="223">
        <f>Q414*H414</f>
        <v>0</v>
      </c>
      <c r="S414" s="223">
        <v>0</v>
      </c>
      <c r="T414" s="224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25" t="s">
        <v>86</v>
      </c>
      <c r="AT414" s="225" t="s">
        <v>131</v>
      </c>
      <c r="AU414" s="225" t="s">
        <v>88</v>
      </c>
      <c r="AY414" s="16" t="s">
        <v>119</v>
      </c>
      <c r="BE414" s="226">
        <f>IF(N414="základní",J414,0)</f>
        <v>0</v>
      </c>
      <c r="BF414" s="226">
        <f>IF(N414="snížená",J414,0)</f>
        <v>0</v>
      </c>
      <c r="BG414" s="226">
        <f>IF(N414="zákl. přenesená",J414,0)</f>
        <v>0</v>
      </c>
      <c r="BH414" s="226">
        <f>IF(N414="sníž. přenesená",J414,0)</f>
        <v>0</v>
      </c>
      <c r="BI414" s="226">
        <f>IF(N414="nulová",J414,0)</f>
        <v>0</v>
      </c>
      <c r="BJ414" s="16" t="s">
        <v>86</v>
      </c>
      <c r="BK414" s="226">
        <f>ROUND(I414*H414,2)</f>
        <v>0</v>
      </c>
      <c r="BL414" s="16" t="s">
        <v>86</v>
      </c>
      <c r="BM414" s="225" t="s">
        <v>684</v>
      </c>
    </row>
    <row r="415" s="2" customFormat="1">
      <c r="A415" s="37"/>
      <c r="B415" s="38"/>
      <c r="C415" s="39"/>
      <c r="D415" s="227" t="s">
        <v>130</v>
      </c>
      <c r="E415" s="39"/>
      <c r="F415" s="228" t="s">
        <v>683</v>
      </c>
      <c r="G415" s="39"/>
      <c r="H415" s="39"/>
      <c r="I415" s="229"/>
      <c r="J415" s="39"/>
      <c r="K415" s="39"/>
      <c r="L415" s="43"/>
      <c r="M415" s="230"/>
      <c r="N415" s="231"/>
      <c r="O415" s="90"/>
      <c r="P415" s="90"/>
      <c r="Q415" s="90"/>
      <c r="R415" s="90"/>
      <c r="S415" s="90"/>
      <c r="T415" s="91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6" t="s">
        <v>130</v>
      </c>
      <c r="AU415" s="16" t="s">
        <v>88</v>
      </c>
    </row>
    <row r="416" s="2" customFormat="1" ht="24.15" customHeight="1">
      <c r="A416" s="37"/>
      <c r="B416" s="38"/>
      <c r="C416" s="232" t="s">
        <v>685</v>
      </c>
      <c r="D416" s="232" t="s">
        <v>131</v>
      </c>
      <c r="E416" s="233" t="s">
        <v>686</v>
      </c>
      <c r="F416" s="234" t="s">
        <v>687</v>
      </c>
      <c r="G416" s="235" t="s">
        <v>125</v>
      </c>
      <c r="H416" s="236">
        <v>70</v>
      </c>
      <c r="I416" s="237"/>
      <c r="J416" s="238">
        <f>ROUND(I416*H416,2)</f>
        <v>0</v>
      </c>
      <c r="K416" s="234" t="s">
        <v>126</v>
      </c>
      <c r="L416" s="43"/>
      <c r="M416" s="239" t="s">
        <v>1</v>
      </c>
      <c r="N416" s="240" t="s">
        <v>43</v>
      </c>
      <c r="O416" s="90"/>
      <c r="P416" s="223">
        <f>O416*H416</f>
        <v>0</v>
      </c>
      <c r="Q416" s="223">
        <v>0</v>
      </c>
      <c r="R416" s="223">
        <f>Q416*H416</f>
        <v>0</v>
      </c>
      <c r="S416" s="223">
        <v>0</v>
      </c>
      <c r="T416" s="224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25" t="s">
        <v>139</v>
      </c>
      <c r="AT416" s="225" t="s">
        <v>131</v>
      </c>
      <c r="AU416" s="225" t="s">
        <v>88</v>
      </c>
      <c r="AY416" s="16" t="s">
        <v>119</v>
      </c>
      <c r="BE416" s="226">
        <f>IF(N416="základní",J416,0)</f>
        <v>0</v>
      </c>
      <c r="BF416" s="226">
        <f>IF(N416="snížená",J416,0)</f>
        <v>0</v>
      </c>
      <c r="BG416" s="226">
        <f>IF(N416="zákl. přenesená",J416,0)</f>
        <v>0</v>
      </c>
      <c r="BH416" s="226">
        <f>IF(N416="sníž. přenesená",J416,0)</f>
        <v>0</v>
      </c>
      <c r="BI416" s="226">
        <f>IF(N416="nulová",J416,0)</f>
        <v>0</v>
      </c>
      <c r="BJ416" s="16" t="s">
        <v>86</v>
      </c>
      <c r="BK416" s="226">
        <f>ROUND(I416*H416,2)</f>
        <v>0</v>
      </c>
      <c r="BL416" s="16" t="s">
        <v>139</v>
      </c>
      <c r="BM416" s="225" t="s">
        <v>688</v>
      </c>
    </row>
    <row r="417" s="2" customFormat="1">
      <c r="A417" s="37"/>
      <c r="B417" s="38"/>
      <c r="C417" s="39"/>
      <c r="D417" s="227" t="s">
        <v>130</v>
      </c>
      <c r="E417" s="39"/>
      <c r="F417" s="228" t="s">
        <v>687</v>
      </c>
      <c r="G417" s="39"/>
      <c r="H417" s="39"/>
      <c r="I417" s="229"/>
      <c r="J417" s="39"/>
      <c r="K417" s="39"/>
      <c r="L417" s="43"/>
      <c r="M417" s="230"/>
      <c r="N417" s="231"/>
      <c r="O417" s="90"/>
      <c r="P417" s="90"/>
      <c r="Q417" s="90"/>
      <c r="R417" s="90"/>
      <c r="S417" s="90"/>
      <c r="T417" s="91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6" t="s">
        <v>130</v>
      </c>
      <c r="AU417" s="16" t="s">
        <v>88</v>
      </c>
    </row>
    <row r="418" s="13" customFormat="1">
      <c r="A418" s="13"/>
      <c r="B418" s="241"/>
      <c r="C418" s="242"/>
      <c r="D418" s="227" t="s">
        <v>198</v>
      </c>
      <c r="E418" s="243" t="s">
        <v>1</v>
      </c>
      <c r="F418" s="244" t="s">
        <v>689</v>
      </c>
      <c r="G418" s="242"/>
      <c r="H418" s="245">
        <v>70</v>
      </c>
      <c r="I418" s="246"/>
      <c r="J418" s="242"/>
      <c r="K418" s="242"/>
      <c r="L418" s="247"/>
      <c r="M418" s="248"/>
      <c r="N418" s="249"/>
      <c r="O418" s="249"/>
      <c r="P418" s="249"/>
      <c r="Q418" s="249"/>
      <c r="R418" s="249"/>
      <c r="S418" s="249"/>
      <c r="T418" s="25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1" t="s">
        <v>198</v>
      </c>
      <c r="AU418" s="251" t="s">
        <v>88</v>
      </c>
      <c r="AV418" s="13" t="s">
        <v>88</v>
      </c>
      <c r="AW418" s="13" t="s">
        <v>34</v>
      </c>
      <c r="AX418" s="13" t="s">
        <v>86</v>
      </c>
      <c r="AY418" s="251" t="s">
        <v>119</v>
      </c>
    </row>
    <row r="419" s="2" customFormat="1" ht="24.15" customHeight="1">
      <c r="A419" s="37"/>
      <c r="B419" s="38"/>
      <c r="C419" s="213" t="s">
        <v>690</v>
      </c>
      <c r="D419" s="213" t="s">
        <v>122</v>
      </c>
      <c r="E419" s="214" t="s">
        <v>691</v>
      </c>
      <c r="F419" s="215" t="s">
        <v>692</v>
      </c>
      <c r="G419" s="216" t="s">
        <v>125</v>
      </c>
      <c r="H419" s="217">
        <v>3</v>
      </c>
      <c r="I419" s="218"/>
      <c r="J419" s="219">
        <f>ROUND(I419*H419,2)</f>
        <v>0</v>
      </c>
      <c r="K419" s="215" t="s">
        <v>1</v>
      </c>
      <c r="L419" s="220"/>
      <c r="M419" s="221" t="s">
        <v>1</v>
      </c>
      <c r="N419" s="222" t="s">
        <v>43</v>
      </c>
      <c r="O419" s="90"/>
      <c r="P419" s="223">
        <f>O419*H419</f>
        <v>0</v>
      </c>
      <c r="Q419" s="223">
        <v>0.00050000000000000001</v>
      </c>
      <c r="R419" s="223">
        <f>Q419*H419</f>
        <v>0.0015</v>
      </c>
      <c r="S419" s="223">
        <v>0</v>
      </c>
      <c r="T419" s="224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25" t="s">
        <v>156</v>
      </c>
      <c r="AT419" s="225" t="s">
        <v>122</v>
      </c>
      <c r="AU419" s="225" t="s">
        <v>88</v>
      </c>
      <c r="AY419" s="16" t="s">
        <v>119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6" t="s">
        <v>86</v>
      </c>
      <c r="BK419" s="226">
        <f>ROUND(I419*H419,2)</f>
        <v>0</v>
      </c>
      <c r="BL419" s="16" t="s">
        <v>139</v>
      </c>
      <c r="BM419" s="225" t="s">
        <v>693</v>
      </c>
    </row>
    <row r="420" s="2" customFormat="1">
      <c r="A420" s="37"/>
      <c r="B420" s="38"/>
      <c r="C420" s="39"/>
      <c r="D420" s="227" t="s">
        <v>130</v>
      </c>
      <c r="E420" s="39"/>
      <c r="F420" s="228" t="s">
        <v>692</v>
      </c>
      <c r="G420" s="39"/>
      <c r="H420" s="39"/>
      <c r="I420" s="229"/>
      <c r="J420" s="39"/>
      <c r="K420" s="39"/>
      <c r="L420" s="43"/>
      <c r="M420" s="230"/>
      <c r="N420" s="231"/>
      <c r="O420" s="90"/>
      <c r="P420" s="90"/>
      <c r="Q420" s="90"/>
      <c r="R420" s="90"/>
      <c r="S420" s="90"/>
      <c r="T420" s="91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16" t="s">
        <v>130</v>
      </c>
      <c r="AU420" s="16" t="s">
        <v>88</v>
      </c>
    </row>
    <row r="421" s="2" customFormat="1" ht="16.5" customHeight="1">
      <c r="A421" s="37"/>
      <c r="B421" s="38"/>
      <c r="C421" s="232" t="s">
        <v>694</v>
      </c>
      <c r="D421" s="232" t="s">
        <v>131</v>
      </c>
      <c r="E421" s="233" t="s">
        <v>695</v>
      </c>
      <c r="F421" s="234" t="s">
        <v>696</v>
      </c>
      <c r="G421" s="235" t="s">
        <v>125</v>
      </c>
      <c r="H421" s="236">
        <v>3</v>
      </c>
      <c r="I421" s="237"/>
      <c r="J421" s="238">
        <f>ROUND(I421*H421,2)</f>
        <v>0</v>
      </c>
      <c r="K421" s="234" t="s">
        <v>126</v>
      </c>
      <c r="L421" s="43"/>
      <c r="M421" s="239" t="s">
        <v>1</v>
      </c>
      <c r="N421" s="240" t="s">
        <v>43</v>
      </c>
      <c r="O421" s="90"/>
      <c r="P421" s="223">
        <f>O421*H421</f>
        <v>0</v>
      </c>
      <c r="Q421" s="223">
        <v>0</v>
      </c>
      <c r="R421" s="223">
        <f>Q421*H421</f>
        <v>0</v>
      </c>
      <c r="S421" s="223">
        <v>0</v>
      </c>
      <c r="T421" s="224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25" t="s">
        <v>139</v>
      </c>
      <c r="AT421" s="225" t="s">
        <v>131</v>
      </c>
      <c r="AU421" s="225" t="s">
        <v>88</v>
      </c>
      <c r="AY421" s="16" t="s">
        <v>119</v>
      </c>
      <c r="BE421" s="226">
        <f>IF(N421="základní",J421,0)</f>
        <v>0</v>
      </c>
      <c r="BF421" s="226">
        <f>IF(N421="snížená",J421,0)</f>
        <v>0</v>
      </c>
      <c r="BG421" s="226">
        <f>IF(N421="zákl. přenesená",J421,0)</f>
        <v>0</v>
      </c>
      <c r="BH421" s="226">
        <f>IF(N421="sníž. přenesená",J421,0)</f>
        <v>0</v>
      </c>
      <c r="BI421" s="226">
        <f>IF(N421="nulová",J421,0)</f>
        <v>0</v>
      </c>
      <c r="BJ421" s="16" t="s">
        <v>86</v>
      </c>
      <c r="BK421" s="226">
        <f>ROUND(I421*H421,2)</f>
        <v>0</v>
      </c>
      <c r="BL421" s="16" t="s">
        <v>139</v>
      </c>
      <c r="BM421" s="225" t="s">
        <v>697</v>
      </c>
    </row>
    <row r="422" s="2" customFormat="1">
      <c r="A422" s="37"/>
      <c r="B422" s="38"/>
      <c r="C422" s="39"/>
      <c r="D422" s="227" t="s">
        <v>130</v>
      </c>
      <c r="E422" s="39"/>
      <c r="F422" s="228" t="s">
        <v>696</v>
      </c>
      <c r="G422" s="39"/>
      <c r="H422" s="39"/>
      <c r="I422" s="229"/>
      <c r="J422" s="39"/>
      <c r="K422" s="39"/>
      <c r="L422" s="43"/>
      <c r="M422" s="230"/>
      <c r="N422" s="231"/>
      <c r="O422" s="90"/>
      <c r="P422" s="90"/>
      <c r="Q422" s="90"/>
      <c r="R422" s="90"/>
      <c r="S422" s="90"/>
      <c r="T422" s="91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T422" s="16" t="s">
        <v>130</v>
      </c>
      <c r="AU422" s="16" t="s">
        <v>88</v>
      </c>
    </row>
    <row r="423" s="2" customFormat="1" ht="16.5" customHeight="1">
      <c r="A423" s="37"/>
      <c r="B423" s="38"/>
      <c r="C423" s="213" t="s">
        <v>698</v>
      </c>
      <c r="D423" s="213" t="s">
        <v>122</v>
      </c>
      <c r="E423" s="214" t="s">
        <v>699</v>
      </c>
      <c r="F423" s="215" t="s">
        <v>700</v>
      </c>
      <c r="G423" s="216" t="s">
        <v>125</v>
      </c>
      <c r="H423" s="217">
        <v>8</v>
      </c>
      <c r="I423" s="218"/>
      <c r="J423" s="219">
        <f>ROUND(I423*H423,2)</f>
        <v>0</v>
      </c>
      <c r="K423" s="215" t="s">
        <v>126</v>
      </c>
      <c r="L423" s="220"/>
      <c r="M423" s="221" t="s">
        <v>1</v>
      </c>
      <c r="N423" s="222" t="s">
        <v>43</v>
      </c>
      <c r="O423" s="90"/>
      <c r="P423" s="223">
        <f>O423*H423</f>
        <v>0</v>
      </c>
      <c r="Q423" s="223">
        <v>0.00010000000000000001</v>
      </c>
      <c r="R423" s="223">
        <f>Q423*H423</f>
        <v>0.00080000000000000004</v>
      </c>
      <c r="S423" s="223">
        <v>0</v>
      </c>
      <c r="T423" s="224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25" t="s">
        <v>156</v>
      </c>
      <c r="AT423" s="225" t="s">
        <v>122</v>
      </c>
      <c r="AU423" s="225" t="s">
        <v>88</v>
      </c>
      <c r="AY423" s="16" t="s">
        <v>119</v>
      </c>
      <c r="BE423" s="226">
        <f>IF(N423="základní",J423,0)</f>
        <v>0</v>
      </c>
      <c r="BF423" s="226">
        <f>IF(N423="snížená",J423,0)</f>
        <v>0</v>
      </c>
      <c r="BG423" s="226">
        <f>IF(N423="zákl. přenesená",J423,0)</f>
        <v>0</v>
      </c>
      <c r="BH423" s="226">
        <f>IF(N423="sníž. přenesená",J423,0)</f>
        <v>0</v>
      </c>
      <c r="BI423" s="226">
        <f>IF(N423="nulová",J423,0)</f>
        <v>0</v>
      </c>
      <c r="BJ423" s="16" t="s">
        <v>86</v>
      </c>
      <c r="BK423" s="226">
        <f>ROUND(I423*H423,2)</f>
        <v>0</v>
      </c>
      <c r="BL423" s="16" t="s">
        <v>139</v>
      </c>
      <c r="BM423" s="225" t="s">
        <v>701</v>
      </c>
    </row>
    <row r="424" s="2" customFormat="1">
      <c r="A424" s="37"/>
      <c r="B424" s="38"/>
      <c r="C424" s="39"/>
      <c r="D424" s="227" t="s">
        <v>130</v>
      </c>
      <c r="E424" s="39"/>
      <c r="F424" s="228" t="s">
        <v>700</v>
      </c>
      <c r="G424" s="39"/>
      <c r="H424" s="39"/>
      <c r="I424" s="229"/>
      <c r="J424" s="39"/>
      <c r="K424" s="39"/>
      <c r="L424" s="43"/>
      <c r="M424" s="230"/>
      <c r="N424" s="231"/>
      <c r="O424" s="90"/>
      <c r="P424" s="90"/>
      <c r="Q424" s="90"/>
      <c r="R424" s="90"/>
      <c r="S424" s="90"/>
      <c r="T424" s="91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130</v>
      </c>
      <c r="AU424" s="16" t="s">
        <v>88</v>
      </c>
    </row>
    <row r="425" s="2" customFormat="1" ht="16.5" customHeight="1">
      <c r="A425" s="37"/>
      <c r="B425" s="38"/>
      <c r="C425" s="232" t="s">
        <v>702</v>
      </c>
      <c r="D425" s="232" t="s">
        <v>131</v>
      </c>
      <c r="E425" s="233" t="s">
        <v>703</v>
      </c>
      <c r="F425" s="234" t="s">
        <v>704</v>
      </c>
      <c r="G425" s="235" t="s">
        <v>125</v>
      </c>
      <c r="H425" s="236">
        <v>8</v>
      </c>
      <c r="I425" s="237"/>
      <c r="J425" s="238">
        <f>ROUND(I425*H425,2)</f>
        <v>0</v>
      </c>
      <c r="K425" s="234" t="s">
        <v>126</v>
      </c>
      <c r="L425" s="43"/>
      <c r="M425" s="239" t="s">
        <v>1</v>
      </c>
      <c r="N425" s="240" t="s">
        <v>43</v>
      </c>
      <c r="O425" s="90"/>
      <c r="P425" s="223">
        <f>O425*H425</f>
        <v>0</v>
      </c>
      <c r="Q425" s="223">
        <v>0</v>
      </c>
      <c r="R425" s="223">
        <f>Q425*H425</f>
        <v>0</v>
      </c>
      <c r="S425" s="223">
        <v>0</v>
      </c>
      <c r="T425" s="224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25" t="s">
        <v>139</v>
      </c>
      <c r="AT425" s="225" t="s">
        <v>131</v>
      </c>
      <c r="AU425" s="225" t="s">
        <v>88</v>
      </c>
      <c r="AY425" s="16" t="s">
        <v>119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6" t="s">
        <v>86</v>
      </c>
      <c r="BK425" s="226">
        <f>ROUND(I425*H425,2)</f>
        <v>0</v>
      </c>
      <c r="BL425" s="16" t="s">
        <v>139</v>
      </c>
      <c r="BM425" s="225" t="s">
        <v>705</v>
      </c>
    </row>
    <row r="426" s="2" customFormat="1">
      <c r="A426" s="37"/>
      <c r="B426" s="38"/>
      <c r="C426" s="39"/>
      <c r="D426" s="227" t="s">
        <v>130</v>
      </c>
      <c r="E426" s="39"/>
      <c r="F426" s="228" t="s">
        <v>704</v>
      </c>
      <c r="G426" s="39"/>
      <c r="H426" s="39"/>
      <c r="I426" s="229"/>
      <c r="J426" s="39"/>
      <c r="K426" s="39"/>
      <c r="L426" s="43"/>
      <c r="M426" s="230"/>
      <c r="N426" s="231"/>
      <c r="O426" s="90"/>
      <c r="P426" s="90"/>
      <c r="Q426" s="90"/>
      <c r="R426" s="90"/>
      <c r="S426" s="90"/>
      <c r="T426" s="91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6" t="s">
        <v>130</v>
      </c>
      <c r="AU426" s="16" t="s">
        <v>88</v>
      </c>
    </row>
    <row r="427" s="2" customFormat="1" ht="16.5" customHeight="1">
      <c r="A427" s="37"/>
      <c r="B427" s="38"/>
      <c r="C427" s="213" t="s">
        <v>706</v>
      </c>
      <c r="D427" s="213" t="s">
        <v>122</v>
      </c>
      <c r="E427" s="214" t="s">
        <v>707</v>
      </c>
      <c r="F427" s="215" t="s">
        <v>708</v>
      </c>
      <c r="G427" s="216" t="s">
        <v>125</v>
      </c>
      <c r="H427" s="217">
        <v>16</v>
      </c>
      <c r="I427" s="218"/>
      <c r="J427" s="219">
        <f>ROUND(I427*H427,2)</f>
        <v>0</v>
      </c>
      <c r="K427" s="215" t="s">
        <v>126</v>
      </c>
      <c r="L427" s="220"/>
      <c r="M427" s="221" t="s">
        <v>1</v>
      </c>
      <c r="N427" s="222" t="s">
        <v>43</v>
      </c>
      <c r="O427" s="90"/>
      <c r="P427" s="223">
        <f>O427*H427</f>
        <v>0</v>
      </c>
      <c r="Q427" s="223">
        <v>5.0000000000000002E-05</v>
      </c>
      <c r="R427" s="223">
        <f>Q427*H427</f>
        <v>0.00080000000000000004</v>
      </c>
      <c r="S427" s="223">
        <v>0</v>
      </c>
      <c r="T427" s="224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25" t="s">
        <v>156</v>
      </c>
      <c r="AT427" s="225" t="s">
        <v>122</v>
      </c>
      <c r="AU427" s="225" t="s">
        <v>88</v>
      </c>
      <c r="AY427" s="16" t="s">
        <v>119</v>
      </c>
      <c r="BE427" s="226">
        <f>IF(N427="základní",J427,0)</f>
        <v>0</v>
      </c>
      <c r="BF427" s="226">
        <f>IF(N427="snížená",J427,0)</f>
        <v>0</v>
      </c>
      <c r="BG427" s="226">
        <f>IF(N427="zákl. přenesená",J427,0)</f>
        <v>0</v>
      </c>
      <c r="BH427" s="226">
        <f>IF(N427="sníž. přenesená",J427,0)</f>
        <v>0</v>
      </c>
      <c r="BI427" s="226">
        <f>IF(N427="nulová",J427,0)</f>
        <v>0</v>
      </c>
      <c r="BJ427" s="16" t="s">
        <v>86</v>
      </c>
      <c r="BK427" s="226">
        <f>ROUND(I427*H427,2)</f>
        <v>0</v>
      </c>
      <c r="BL427" s="16" t="s">
        <v>139</v>
      </c>
      <c r="BM427" s="225" t="s">
        <v>709</v>
      </c>
    </row>
    <row r="428" s="2" customFormat="1">
      <c r="A428" s="37"/>
      <c r="B428" s="38"/>
      <c r="C428" s="39"/>
      <c r="D428" s="227" t="s">
        <v>130</v>
      </c>
      <c r="E428" s="39"/>
      <c r="F428" s="228" t="s">
        <v>708</v>
      </c>
      <c r="G428" s="39"/>
      <c r="H428" s="39"/>
      <c r="I428" s="229"/>
      <c r="J428" s="39"/>
      <c r="K428" s="39"/>
      <c r="L428" s="43"/>
      <c r="M428" s="230"/>
      <c r="N428" s="231"/>
      <c r="O428" s="90"/>
      <c r="P428" s="90"/>
      <c r="Q428" s="90"/>
      <c r="R428" s="90"/>
      <c r="S428" s="90"/>
      <c r="T428" s="91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130</v>
      </c>
      <c r="AU428" s="16" t="s">
        <v>88</v>
      </c>
    </row>
    <row r="429" s="2" customFormat="1" ht="16.5" customHeight="1">
      <c r="A429" s="37"/>
      <c r="B429" s="38"/>
      <c r="C429" s="232" t="s">
        <v>710</v>
      </c>
      <c r="D429" s="232" t="s">
        <v>131</v>
      </c>
      <c r="E429" s="233" t="s">
        <v>711</v>
      </c>
      <c r="F429" s="234" t="s">
        <v>712</v>
      </c>
      <c r="G429" s="235" t="s">
        <v>125</v>
      </c>
      <c r="H429" s="236">
        <v>16</v>
      </c>
      <c r="I429" s="237"/>
      <c r="J429" s="238">
        <f>ROUND(I429*H429,2)</f>
        <v>0</v>
      </c>
      <c r="K429" s="234" t="s">
        <v>126</v>
      </c>
      <c r="L429" s="43"/>
      <c r="M429" s="239" t="s">
        <v>1</v>
      </c>
      <c r="N429" s="240" t="s">
        <v>43</v>
      </c>
      <c r="O429" s="90"/>
      <c r="P429" s="223">
        <f>O429*H429</f>
        <v>0</v>
      </c>
      <c r="Q429" s="223">
        <v>0</v>
      </c>
      <c r="R429" s="223">
        <f>Q429*H429</f>
        <v>0</v>
      </c>
      <c r="S429" s="223">
        <v>0</v>
      </c>
      <c r="T429" s="224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25" t="s">
        <v>139</v>
      </c>
      <c r="AT429" s="225" t="s">
        <v>131</v>
      </c>
      <c r="AU429" s="225" t="s">
        <v>88</v>
      </c>
      <c r="AY429" s="16" t="s">
        <v>119</v>
      </c>
      <c r="BE429" s="226">
        <f>IF(N429="základní",J429,0)</f>
        <v>0</v>
      </c>
      <c r="BF429" s="226">
        <f>IF(N429="snížená",J429,0)</f>
        <v>0</v>
      </c>
      <c r="BG429" s="226">
        <f>IF(N429="zákl. přenesená",J429,0)</f>
        <v>0</v>
      </c>
      <c r="BH429" s="226">
        <f>IF(N429="sníž. přenesená",J429,0)</f>
        <v>0</v>
      </c>
      <c r="BI429" s="226">
        <f>IF(N429="nulová",J429,0)</f>
        <v>0</v>
      </c>
      <c r="BJ429" s="16" t="s">
        <v>86</v>
      </c>
      <c r="BK429" s="226">
        <f>ROUND(I429*H429,2)</f>
        <v>0</v>
      </c>
      <c r="BL429" s="16" t="s">
        <v>139</v>
      </c>
      <c r="BM429" s="225" t="s">
        <v>713</v>
      </c>
    </row>
    <row r="430" s="2" customFormat="1">
      <c r="A430" s="37"/>
      <c r="B430" s="38"/>
      <c r="C430" s="39"/>
      <c r="D430" s="227" t="s">
        <v>130</v>
      </c>
      <c r="E430" s="39"/>
      <c r="F430" s="228" t="s">
        <v>712</v>
      </c>
      <c r="G430" s="39"/>
      <c r="H430" s="39"/>
      <c r="I430" s="229"/>
      <c r="J430" s="39"/>
      <c r="K430" s="39"/>
      <c r="L430" s="43"/>
      <c r="M430" s="230"/>
      <c r="N430" s="231"/>
      <c r="O430" s="90"/>
      <c r="P430" s="90"/>
      <c r="Q430" s="90"/>
      <c r="R430" s="90"/>
      <c r="S430" s="90"/>
      <c r="T430" s="91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130</v>
      </c>
      <c r="AU430" s="16" t="s">
        <v>88</v>
      </c>
    </row>
    <row r="431" s="2" customFormat="1" ht="21.75" customHeight="1">
      <c r="A431" s="37"/>
      <c r="B431" s="38"/>
      <c r="C431" s="213" t="s">
        <v>714</v>
      </c>
      <c r="D431" s="213" t="s">
        <v>122</v>
      </c>
      <c r="E431" s="214" t="s">
        <v>715</v>
      </c>
      <c r="F431" s="215" t="s">
        <v>716</v>
      </c>
      <c r="G431" s="216" t="s">
        <v>125</v>
      </c>
      <c r="H431" s="217">
        <v>16</v>
      </c>
      <c r="I431" s="218"/>
      <c r="J431" s="219">
        <f>ROUND(I431*H431,2)</f>
        <v>0</v>
      </c>
      <c r="K431" s="215" t="s">
        <v>126</v>
      </c>
      <c r="L431" s="220"/>
      <c r="M431" s="221" t="s">
        <v>1</v>
      </c>
      <c r="N431" s="222" t="s">
        <v>43</v>
      </c>
      <c r="O431" s="90"/>
      <c r="P431" s="223">
        <f>O431*H431</f>
        <v>0</v>
      </c>
      <c r="Q431" s="223">
        <v>1.0000000000000001E-05</v>
      </c>
      <c r="R431" s="223">
        <f>Q431*H431</f>
        <v>0.00016000000000000001</v>
      </c>
      <c r="S431" s="223">
        <v>0</v>
      </c>
      <c r="T431" s="224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25" t="s">
        <v>156</v>
      </c>
      <c r="AT431" s="225" t="s">
        <v>122</v>
      </c>
      <c r="AU431" s="225" t="s">
        <v>88</v>
      </c>
      <c r="AY431" s="16" t="s">
        <v>119</v>
      </c>
      <c r="BE431" s="226">
        <f>IF(N431="základní",J431,0)</f>
        <v>0</v>
      </c>
      <c r="BF431" s="226">
        <f>IF(N431="snížená",J431,0)</f>
        <v>0</v>
      </c>
      <c r="BG431" s="226">
        <f>IF(N431="zákl. přenesená",J431,0)</f>
        <v>0</v>
      </c>
      <c r="BH431" s="226">
        <f>IF(N431="sníž. přenesená",J431,0)</f>
        <v>0</v>
      </c>
      <c r="BI431" s="226">
        <f>IF(N431="nulová",J431,0)</f>
        <v>0</v>
      </c>
      <c r="BJ431" s="16" t="s">
        <v>86</v>
      </c>
      <c r="BK431" s="226">
        <f>ROUND(I431*H431,2)</f>
        <v>0</v>
      </c>
      <c r="BL431" s="16" t="s">
        <v>139</v>
      </c>
      <c r="BM431" s="225" t="s">
        <v>717</v>
      </c>
    </row>
    <row r="432" s="2" customFormat="1">
      <c r="A432" s="37"/>
      <c r="B432" s="38"/>
      <c r="C432" s="39"/>
      <c r="D432" s="227" t="s">
        <v>130</v>
      </c>
      <c r="E432" s="39"/>
      <c r="F432" s="228" t="s">
        <v>716</v>
      </c>
      <c r="G432" s="39"/>
      <c r="H432" s="39"/>
      <c r="I432" s="229"/>
      <c r="J432" s="39"/>
      <c r="K432" s="39"/>
      <c r="L432" s="43"/>
      <c r="M432" s="230"/>
      <c r="N432" s="231"/>
      <c r="O432" s="90"/>
      <c r="P432" s="90"/>
      <c r="Q432" s="90"/>
      <c r="R432" s="90"/>
      <c r="S432" s="90"/>
      <c r="T432" s="91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16" t="s">
        <v>130</v>
      </c>
      <c r="AU432" s="16" t="s">
        <v>88</v>
      </c>
    </row>
    <row r="433" s="2" customFormat="1" ht="16.5" customHeight="1">
      <c r="A433" s="37"/>
      <c r="B433" s="38"/>
      <c r="C433" s="232" t="s">
        <v>718</v>
      </c>
      <c r="D433" s="232" t="s">
        <v>131</v>
      </c>
      <c r="E433" s="233" t="s">
        <v>719</v>
      </c>
      <c r="F433" s="234" t="s">
        <v>720</v>
      </c>
      <c r="G433" s="235" t="s">
        <v>125</v>
      </c>
      <c r="H433" s="236">
        <v>16</v>
      </c>
      <c r="I433" s="237"/>
      <c r="J433" s="238">
        <f>ROUND(I433*H433,2)</f>
        <v>0</v>
      </c>
      <c r="K433" s="234" t="s">
        <v>126</v>
      </c>
      <c r="L433" s="43"/>
      <c r="M433" s="239" t="s">
        <v>1</v>
      </c>
      <c r="N433" s="240" t="s">
        <v>43</v>
      </c>
      <c r="O433" s="90"/>
      <c r="P433" s="223">
        <f>O433*H433</f>
        <v>0</v>
      </c>
      <c r="Q433" s="223">
        <v>0</v>
      </c>
      <c r="R433" s="223">
        <f>Q433*H433</f>
        <v>0</v>
      </c>
      <c r="S433" s="223">
        <v>0</v>
      </c>
      <c r="T433" s="224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25" t="s">
        <v>139</v>
      </c>
      <c r="AT433" s="225" t="s">
        <v>131</v>
      </c>
      <c r="AU433" s="225" t="s">
        <v>88</v>
      </c>
      <c r="AY433" s="16" t="s">
        <v>119</v>
      </c>
      <c r="BE433" s="226">
        <f>IF(N433="základní",J433,0)</f>
        <v>0</v>
      </c>
      <c r="BF433" s="226">
        <f>IF(N433="snížená",J433,0)</f>
        <v>0</v>
      </c>
      <c r="BG433" s="226">
        <f>IF(N433="zákl. přenesená",J433,0)</f>
        <v>0</v>
      </c>
      <c r="BH433" s="226">
        <f>IF(N433="sníž. přenesená",J433,0)</f>
        <v>0</v>
      </c>
      <c r="BI433" s="226">
        <f>IF(N433="nulová",J433,0)</f>
        <v>0</v>
      </c>
      <c r="BJ433" s="16" t="s">
        <v>86</v>
      </c>
      <c r="BK433" s="226">
        <f>ROUND(I433*H433,2)</f>
        <v>0</v>
      </c>
      <c r="BL433" s="16" t="s">
        <v>139</v>
      </c>
      <c r="BM433" s="225" t="s">
        <v>721</v>
      </c>
    </row>
    <row r="434" s="2" customFormat="1">
      <c r="A434" s="37"/>
      <c r="B434" s="38"/>
      <c r="C434" s="39"/>
      <c r="D434" s="227" t="s">
        <v>130</v>
      </c>
      <c r="E434" s="39"/>
      <c r="F434" s="228" t="s">
        <v>720</v>
      </c>
      <c r="G434" s="39"/>
      <c r="H434" s="39"/>
      <c r="I434" s="229"/>
      <c r="J434" s="39"/>
      <c r="K434" s="39"/>
      <c r="L434" s="43"/>
      <c r="M434" s="230"/>
      <c r="N434" s="231"/>
      <c r="O434" s="90"/>
      <c r="P434" s="90"/>
      <c r="Q434" s="90"/>
      <c r="R434" s="90"/>
      <c r="S434" s="90"/>
      <c r="T434" s="91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6" t="s">
        <v>130</v>
      </c>
      <c r="AU434" s="16" t="s">
        <v>88</v>
      </c>
    </row>
    <row r="435" s="2" customFormat="1" ht="16.5" customHeight="1">
      <c r="A435" s="37"/>
      <c r="B435" s="38"/>
      <c r="C435" s="232" t="s">
        <v>722</v>
      </c>
      <c r="D435" s="232" t="s">
        <v>131</v>
      </c>
      <c r="E435" s="233" t="s">
        <v>723</v>
      </c>
      <c r="F435" s="234" t="s">
        <v>724</v>
      </c>
      <c r="G435" s="235" t="s">
        <v>125</v>
      </c>
      <c r="H435" s="236">
        <v>6</v>
      </c>
      <c r="I435" s="237"/>
      <c r="J435" s="238">
        <f>ROUND(I435*H435,2)</f>
        <v>0</v>
      </c>
      <c r="K435" s="234" t="s">
        <v>126</v>
      </c>
      <c r="L435" s="43"/>
      <c r="M435" s="239" t="s">
        <v>1</v>
      </c>
      <c r="N435" s="240" t="s">
        <v>43</v>
      </c>
      <c r="O435" s="90"/>
      <c r="P435" s="223">
        <f>O435*H435</f>
        <v>0</v>
      </c>
      <c r="Q435" s="223">
        <v>0</v>
      </c>
      <c r="R435" s="223">
        <f>Q435*H435</f>
        <v>0</v>
      </c>
      <c r="S435" s="223">
        <v>0</v>
      </c>
      <c r="T435" s="224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25" t="s">
        <v>86</v>
      </c>
      <c r="AT435" s="225" t="s">
        <v>131</v>
      </c>
      <c r="AU435" s="225" t="s">
        <v>88</v>
      </c>
      <c r="AY435" s="16" t="s">
        <v>119</v>
      </c>
      <c r="BE435" s="226">
        <f>IF(N435="základní",J435,0)</f>
        <v>0</v>
      </c>
      <c r="BF435" s="226">
        <f>IF(N435="snížená",J435,0)</f>
        <v>0</v>
      </c>
      <c r="BG435" s="226">
        <f>IF(N435="zákl. přenesená",J435,0)</f>
        <v>0</v>
      </c>
      <c r="BH435" s="226">
        <f>IF(N435="sníž. přenesená",J435,0)</f>
        <v>0</v>
      </c>
      <c r="BI435" s="226">
        <f>IF(N435="nulová",J435,0)</f>
        <v>0</v>
      </c>
      <c r="BJ435" s="16" t="s">
        <v>86</v>
      </c>
      <c r="BK435" s="226">
        <f>ROUND(I435*H435,2)</f>
        <v>0</v>
      </c>
      <c r="BL435" s="16" t="s">
        <v>86</v>
      </c>
      <c r="BM435" s="225" t="s">
        <v>725</v>
      </c>
    </row>
    <row r="436" s="2" customFormat="1">
      <c r="A436" s="37"/>
      <c r="B436" s="38"/>
      <c r="C436" s="39"/>
      <c r="D436" s="227" t="s">
        <v>130</v>
      </c>
      <c r="E436" s="39"/>
      <c r="F436" s="228" t="s">
        <v>724</v>
      </c>
      <c r="G436" s="39"/>
      <c r="H436" s="39"/>
      <c r="I436" s="229"/>
      <c r="J436" s="39"/>
      <c r="K436" s="39"/>
      <c r="L436" s="43"/>
      <c r="M436" s="230"/>
      <c r="N436" s="231"/>
      <c r="O436" s="90"/>
      <c r="P436" s="90"/>
      <c r="Q436" s="90"/>
      <c r="R436" s="90"/>
      <c r="S436" s="90"/>
      <c r="T436" s="91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130</v>
      </c>
      <c r="AU436" s="16" t="s">
        <v>88</v>
      </c>
    </row>
    <row r="437" s="13" customFormat="1">
      <c r="A437" s="13"/>
      <c r="B437" s="241"/>
      <c r="C437" s="242"/>
      <c r="D437" s="227" t="s">
        <v>198</v>
      </c>
      <c r="E437" s="243" t="s">
        <v>1</v>
      </c>
      <c r="F437" s="244" t="s">
        <v>726</v>
      </c>
      <c r="G437" s="242"/>
      <c r="H437" s="245">
        <v>3</v>
      </c>
      <c r="I437" s="246"/>
      <c r="J437" s="242"/>
      <c r="K437" s="242"/>
      <c r="L437" s="247"/>
      <c r="M437" s="248"/>
      <c r="N437" s="249"/>
      <c r="O437" s="249"/>
      <c r="P437" s="249"/>
      <c r="Q437" s="249"/>
      <c r="R437" s="249"/>
      <c r="S437" s="249"/>
      <c r="T437" s="25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1" t="s">
        <v>198</v>
      </c>
      <c r="AU437" s="251" t="s">
        <v>88</v>
      </c>
      <c r="AV437" s="13" t="s">
        <v>88</v>
      </c>
      <c r="AW437" s="13" t="s">
        <v>34</v>
      </c>
      <c r="AX437" s="13" t="s">
        <v>78</v>
      </c>
      <c r="AY437" s="251" t="s">
        <v>119</v>
      </c>
    </row>
    <row r="438" s="13" customFormat="1">
      <c r="A438" s="13"/>
      <c r="B438" s="241"/>
      <c r="C438" s="242"/>
      <c r="D438" s="227" t="s">
        <v>198</v>
      </c>
      <c r="E438" s="243" t="s">
        <v>1</v>
      </c>
      <c r="F438" s="244" t="s">
        <v>727</v>
      </c>
      <c r="G438" s="242"/>
      <c r="H438" s="245">
        <v>3</v>
      </c>
      <c r="I438" s="246"/>
      <c r="J438" s="242"/>
      <c r="K438" s="242"/>
      <c r="L438" s="247"/>
      <c r="M438" s="248"/>
      <c r="N438" s="249"/>
      <c r="O438" s="249"/>
      <c r="P438" s="249"/>
      <c r="Q438" s="249"/>
      <c r="R438" s="249"/>
      <c r="S438" s="249"/>
      <c r="T438" s="250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1" t="s">
        <v>198</v>
      </c>
      <c r="AU438" s="251" t="s">
        <v>88</v>
      </c>
      <c r="AV438" s="13" t="s">
        <v>88</v>
      </c>
      <c r="AW438" s="13" t="s">
        <v>34</v>
      </c>
      <c r="AX438" s="13" t="s">
        <v>78</v>
      </c>
      <c r="AY438" s="251" t="s">
        <v>119</v>
      </c>
    </row>
    <row r="439" s="14" customFormat="1">
      <c r="A439" s="14"/>
      <c r="B439" s="252"/>
      <c r="C439" s="253"/>
      <c r="D439" s="227" t="s">
        <v>198</v>
      </c>
      <c r="E439" s="254" t="s">
        <v>1</v>
      </c>
      <c r="F439" s="255" t="s">
        <v>493</v>
      </c>
      <c r="G439" s="253"/>
      <c r="H439" s="256">
        <v>6</v>
      </c>
      <c r="I439" s="257"/>
      <c r="J439" s="253"/>
      <c r="K439" s="253"/>
      <c r="L439" s="258"/>
      <c r="M439" s="259"/>
      <c r="N439" s="260"/>
      <c r="O439" s="260"/>
      <c r="P439" s="260"/>
      <c r="Q439" s="260"/>
      <c r="R439" s="260"/>
      <c r="S439" s="260"/>
      <c r="T439" s="26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2" t="s">
        <v>198</v>
      </c>
      <c r="AU439" s="262" t="s">
        <v>88</v>
      </c>
      <c r="AV439" s="14" t="s">
        <v>139</v>
      </c>
      <c r="AW439" s="14" t="s">
        <v>34</v>
      </c>
      <c r="AX439" s="14" t="s">
        <v>86</v>
      </c>
      <c r="AY439" s="262" t="s">
        <v>119</v>
      </c>
    </row>
    <row r="440" s="2" customFormat="1" ht="16.5" customHeight="1">
      <c r="A440" s="37"/>
      <c r="B440" s="38"/>
      <c r="C440" s="213" t="s">
        <v>728</v>
      </c>
      <c r="D440" s="213" t="s">
        <v>122</v>
      </c>
      <c r="E440" s="214" t="s">
        <v>729</v>
      </c>
      <c r="F440" s="215" t="s">
        <v>730</v>
      </c>
      <c r="G440" s="216" t="s">
        <v>125</v>
      </c>
      <c r="H440" s="217">
        <v>3</v>
      </c>
      <c r="I440" s="218"/>
      <c r="J440" s="219">
        <f>ROUND(I440*H440,2)</f>
        <v>0</v>
      </c>
      <c r="K440" s="215" t="s">
        <v>1</v>
      </c>
      <c r="L440" s="220"/>
      <c r="M440" s="221" t="s">
        <v>1</v>
      </c>
      <c r="N440" s="222" t="s">
        <v>43</v>
      </c>
      <c r="O440" s="90"/>
      <c r="P440" s="223">
        <f>O440*H440</f>
        <v>0</v>
      </c>
      <c r="Q440" s="223">
        <v>0.00011</v>
      </c>
      <c r="R440" s="223">
        <f>Q440*H440</f>
        <v>0.00033</v>
      </c>
      <c r="S440" s="223">
        <v>0</v>
      </c>
      <c r="T440" s="224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25" t="s">
        <v>127</v>
      </c>
      <c r="AT440" s="225" t="s">
        <v>122</v>
      </c>
      <c r="AU440" s="225" t="s">
        <v>88</v>
      </c>
      <c r="AY440" s="16" t="s">
        <v>119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6" t="s">
        <v>86</v>
      </c>
      <c r="BK440" s="226">
        <f>ROUND(I440*H440,2)</f>
        <v>0</v>
      </c>
      <c r="BL440" s="16" t="s">
        <v>128</v>
      </c>
      <c r="BM440" s="225" t="s">
        <v>731</v>
      </c>
    </row>
    <row r="441" s="2" customFormat="1">
      <c r="A441" s="37"/>
      <c r="B441" s="38"/>
      <c r="C441" s="39"/>
      <c r="D441" s="227" t="s">
        <v>130</v>
      </c>
      <c r="E441" s="39"/>
      <c r="F441" s="228" t="s">
        <v>730</v>
      </c>
      <c r="G441" s="39"/>
      <c r="H441" s="39"/>
      <c r="I441" s="229"/>
      <c r="J441" s="39"/>
      <c r="K441" s="39"/>
      <c r="L441" s="43"/>
      <c r="M441" s="230"/>
      <c r="N441" s="231"/>
      <c r="O441" s="90"/>
      <c r="P441" s="90"/>
      <c r="Q441" s="90"/>
      <c r="R441" s="90"/>
      <c r="S441" s="90"/>
      <c r="T441" s="91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T441" s="16" t="s">
        <v>130</v>
      </c>
      <c r="AU441" s="16" t="s">
        <v>88</v>
      </c>
    </row>
    <row r="442" s="2" customFormat="1" ht="16.5" customHeight="1">
      <c r="A442" s="37"/>
      <c r="B442" s="38"/>
      <c r="C442" s="213" t="s">
        <v>732</v>
      </c>
      <c r="D442" s="213" t="s">
        <v>122</v>
      </c>
      <c r="E442" s="214" t="s">
        <v>733</v>
      </c>
      <c r="F442" s="215" t="s">
        <v>734</v>
      </c>
      <c r="G442" s="216" t="s">
        <v>125</v>
      </c>
      <c r="H442" s="217">
        <v>1</v>
      </c>
      <c r="I442" s="218"/>
      <c r="J442" s="219">
        <f>ROUND(I442*H442,2)</f>
        <v>0</v>
      </c>
      <c r="K442" s="215" t="s">
        <v>1</v>
      </c>
      <c r="L442" s="220"/>
      <c r="M442" s="221" t="s">
        <v>1</v>
      </c>
      <c r="N442" s="222" t="s">
        <v>43</v>
      </c>
      <c r="O442" s="90"/>
      <c r="P442" s="223">
        <f>O442*H442</f>
        <v>0</v>
      </c>
      <c r="Q442" s="223">
        <v>0.00011</v>
      </c>
      <c r="R442" s="223">
        <f>Q442*H442</f>
        <v>0.00011</v>
      </c>
      <c r="S442" s="223">
        <v>0</v>
      </c>
      <c r="T442" s="224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25" t="s">
        <v>127</v>
      </c>
      <c r="AT442" s="225" t="s">
        <v>122</v>
      </c>
      <c r="AU442" s="225" t="s">
        <v>88</v>
      </c>
      <c r="AY442" s="16" t="s">
        <v>119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16" t="s">
        <v>86</v>
      </c>
      <c r="BK442" s="226">
        <f>ROUND(I442*H442,2)</f>
        <v>0</v>
      </c>
      <c r="BL442" s="16" t="s">
        <v>128</v>
      </c>
      <c r="BM442" s="225" t="s">
        <v>735</v>
      </c>
    </row>
    <row r="443" s="2" customFormat="1">
      <c r="A443" s="37"/>
      <c r="B443" s="38"/>
      <c r="C443" s="39"/>
      <c r="D443" s="227" t="s">
        <v>130</v>
      </c>
      <c r="E443" s="39"/>
      <c r="F443" s="228" t="s">
        <v>734</v>
      </c>
      <c r="G443" s="39"/>
      <c r="H443" s="39"/>
      <c r="I443" s="229"/>
      <c r="J443" s="39"/>
      <c r="K443" s="39"/>
      <c r="L443" s="43"/>
      <c r="M443" s="230"/>
      <c r="N443" s="231"/>
      <c r="O443" s="90"/>
      <c r="P443" s="90"/>
      <c r="Q443" s="90"/>
      <c r="R443" s="90"/>
      <c r="S443" s="90"/>
      <c r="T443" s="91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130</v>
      </c>
      <c r="AU443" s="16" t="s">
        <v>88</v>
      </c>
    </row>
    <row r="444" s="2" customFormat="1" ht="24.15" customHeight="1">
      <c r="A444" s="37"/>
      <c r="B444" s="38"/>
      <c r="C444" s="232" t="s">
        <v>736</v>
      </c>
      <c r="D444" s="232" t="s">
        <v>131</v>
      </c>
      <c r="E444" s="233" t="s">
        <v>447</v>
      </c>
      <c r="F444" s="234" t="s">
        <v>448</v>
      </c>
      <c r="G444" s="235" t="s">
        <v>125</v>
      </c>
      <c r="H444" s="236">
        <v>4</v>
      </c>
      <c r="I444" s="237"/>
      <c r="J444" s="238">
        <f>ROUND(I444*H444,2)</f>
        <v>0</v>
      </c>
      <c r="K444" s="234" t="s">
        <v>126</v>
      </c>
      <c r="L444" s="43"/>
      <c r="M444" s="239" t="s">
        <v>1</v>
      </c>
      <c r="N444" s="240" t="s">
        <v>43</v>
      </c>
      <c r="O444" s="90"/>
      <c r="P444" s="223">
        <f>O444*H444</f>
        <v>0</v>
      </c>
      <c r="Q444" s="223">
        <v>0</v>
      </c>
      <c r="R444" s="223">
        <f>Q444*H444</f>
        <v>0</v>
      </c>
      <c r="S444" s="223">
        <v>0</v>
      </c>
      <c r="T444" s="224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25" t="s">
        <v>128</v>
      </c>
      <c r="AT444" s="225" t="s">
        <v>131</v>
      </c>
      <c r="AU444" s="225" t="s">
        <v>88</v>
      </c>
      <c r="AY444" s="16" t="s">
        <v>119</v>
      </c>
      <c r="BE444" s="226">
        <f>IF(N444="základní",J444,0)</f>
        <v>0</v>
      </c>
      <c r="BF444" s="226">
        <f>IF(N444="snížená",J444,0)</f>
        <v>0</v>
      </c>
      <c r="BG444" s="226">
        <f>IF(N444="zákl. přenesená",J444,0)</f>
        <v>0</v>
      </c>
      <c r="BH444" s="226">
        <f>IF(N444="sníž. přenesená",J444,0)</f>
        <v>0</v>
      </c>
      <c r="BI444" s="226">
        <f>IF(N444="nulová",J444,0)</f>
        <v>0</v>
      </c>
      <c r="BJ444" s="16" t="s">
        <v>86</v>
      </c>
      <c r="BK444" s="226">
        <f>ROUND(I444*H444,2)</f>
        <v>0</v>
      </c>
      <c r="BL444" s="16" t="s">
        <v>128</v>
      </c>
      <c r="BM444" s="225" t="s">
        <v>737</v>
      </c>
    </row>
    <row r="445" s="2" customFormat="1">
      <c r="A445" s="37"/>
      <c r="B445" s="38"/>
      <c r="C445" s="39"/>
      <c r="D445" s="227" t="s">
        <v>130</v>
      </c>
      <c r="E445" s="39"/>
      <c r="F445" s="228" t="s">
        <v>448</v>
      </c>
      <c r="G445" s="39"/>
      <c r="H445" s="39"/>
      <c r="I445" s="229"/>
      <c r="J445" s="39"/>
      <c r="K445" s="39"/>
      <c r="L445" s="43"/>
      <c r="M445" s="230"/>
      <c r="N445" s="231"/>
      <c r="O445" s="90"/>
      <c r="P445" s="90"/>
      <c r="Q445" s="90"/>
      <c r="R445" s="90"/>
      <c r="S445" s="90"/>
      <c r="T445" s="91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T445" s="16" t="s">
        <v>130</v>
      </c>
      <c r="AU445" s="16" t="s">
        <v>88</v>
      </c>
    </row>
    <row r="446" s="2" customFormat="1" ht="16.5" customHeight="1">
      <c r="A446" s="37"/>
      <c r="B446" s="38"/>
      <c r="C446" s="232" t="s">
        <v>738</v>
      </c>
      <c r="D446" s="232" t="s">
        <v>131</v>
      </c>
      <c r="E446" s="233" t="s">
        <v>451</v>
      </c>
      <c r="F446" s="234" t="s">
        <v>452</v>
      </c>
      <c r="G446" s="235" t="s">
        <v>453</v>
      </c>
      <c r="H446" s="236">
        <v>8</v>
      </c>
      <c r="I446" s="237"/>
      <c r="J446" s="238">
        <f>ROUND(I446*H446,2)</f>
        <v>0</v>
      </c>
      <c r="K446" s="234" t="s">
        <v>126</v>
      </c>
      <c r="L446" s="43"/>
      <c r="M446" s="239" t="s">
        <v>1</v>
      </c>
      <c r="N446" s="240" t="s">
        <v>43</v>
      </c>
      <c r="O446" s="90"/>
      <c r="P446" s="223">
        <f>O446*H446</f>
        <v>0</v>
      </c>
      <c r="Q446" s="223">
        <v>0</v>
      </c>
      <c r="R446" s="223">
        <f>Q446*H446</f>
        <v>0</v>
      </c>
      <c r="S446" s="223">
        <v>0</v>
      </c>
      <c r="T446" s="224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25" t="s">
        <v>128</v>
      </c>
      <c r="AT446" s="225" t="s">
        <v>131</v>
      </c>
      <c r="AU446" s="225" t="s">
        <v>88</v>
      </c>
      <c r="AY446" s="16" t="s">
        <v>119</v>
      </c>
      <c r="BE446" s="226">
        <f>IF(N446="základní",J446,0)</f>
        <v>0</v>
      </c>
      <c r="BF446" s="226">
        <f>IF(N446="snížená",J446,0)</f>
        <v>0</v>
      </c>
      <c r="BG446" s="226">
        <f>IF(N446="zákl. přenesená",J446,0)</f>
        <v>0</v>
      </c>
      <c r="BH446" s="226">
        <f>IF(N446="sníž. přenesená",J446,0)</f>
        <v>0</v>
      </c>
      <c r="BI446" s="226">
        <f>IF(N446="nulová",J446,0)</f>
        <v>0</v>
      </c>
      <c r="BJ446" s="16" t="s">
        <v>86</v>
      </c>
      <c r="BK446" s="226">
        <f>ROUND(I446*H446,2)</f>
        <v>0</v>
      </c>
      <c r="BL446" s="16" t="s">
        <v>128</v>
      </c>
      <c r="BM446" s="225" t="s">
        <v>739</v>
      </c>
    </row>
    <row r="447" s="2" customFormat="1">
      <c r="A447" s="37"/>
      <c r="B447" s="38"/>
      <c r="C447" s="39"/>
      <c r="D447" s="227" t="s">
        <v>130</v>
      </c>
      <c r="E447" s="39"/>
      <c r="F447" s="228" t="s">
        <v>452</v>
      </c>
      <c r="G447" s="39"/>
      <c r="H447" s="39"/>
      <c r="I447" s="229"/>
      <c r="J447" s="39"/>
      <c r="K447" s="39"/>
      <c r="L447" s="43"/>
      <c r="M447" s="230"/>
      <c r="N447" s="231"/>
      <c r="O447" s="90"/>
      <c r="P447" s="90"/>
      <c r="Q447" s="90"/>
      <c r="R447" s="90"/>
      <c r="S447" s="90"/>
      <c r="T447" s="91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130</v>
      </c>
      <c r="AU447" s="16" t="s">
        <v>88</v>
      </c>
    </row>
    <row r="448" s="13" customFormat="1">
      <c r="A448" s="13"/>
      <c r="B448" s="241"/>
      <c r="C448" s="242"/>
      <c r="D448" s="227" t="s">
        <v>198</v>
      </c>
      <c r="E448" s="243" t="s">
        <v>1</v>
      </c>
      <c r="F448" s="244" t="s">
        <v>740</v>
      </c>
      <c r="G448" s="242"/>
      <c r="H448" s="245">
        <v>8</v>
      </c>
      <c r="I448" s="246"/>
      <c r="J448" s="242"/>
      <c r="K448" s="242"/>
      <c r="L448" s="247"/>
      <c r="M448" s="248"/>
      <c r="N448" s="249"/>
      <c r="O448" s="249"/>
      <c r="P448" s="249"/>
      <c r="Q448" s="249"/>
      <c r="R448" s="249"/>
      <c r="S448" s="249"/>
      <c r="T448" s="25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1" t="s">
        <v>198</v>
      </c>
      <c r="AU448" s="251" t="s">
        <v>88</v>
      </c>
      <c r="AV448" s="13" t="s">
        <v>88</v>
      </c>
      <c r="AW448" s="13" t="s">
        <v>34</v>
      </c>
      <c r="AX448" s="13" t="s">
        <v>86</v>
      </c>
      <c r="AY448" s="251" t="s">
        <v>119</v>
      </c>
    </row>
    <row r="449" s="2" customFormat="1" ht="24.15" customHeight="1">
      <c r="A449" s="37"/>
      <c r="B449" s="38"/>
      <c r="C449" s="232" t="s">
        <v>741</v>
      </c>
      <c r="D449" s="232" t="s">
        <v>131</v>
      </c>
      <c r="E449" s="233" t="s">
        <v>742</v>
      </c>
      <c r="F449" s="234" t="s">
        <v>743</v>
      </c>
      <c r="G449" s="235" t="s">
        <v>453</v>
      </c>
      <c r="H449" s="236">
        <v>12</v>
      </c>
      <c r="I449" s="237"/>
      <c r="J449" s="238">
        <f>ROUND(I449*H449,2)</f>
        <v>0</v>
      </c>
      <c r="K449" s="234" t="s">
        <v>126</v>
      </c>
      <c r="L449" s="43"/>
      <c r="M449" s="239" t="s">
        <v>1</v>
      </c>
      <c r="N449" s="240" t="s">
        <v>43</v>
      </c>
      <c r="O449" s="90"/>
      <c r="P449" s="223">
        <f>O449*H449</f>
        <v>0</v>
      </c>
      <c r="Q449" s="223">
        <v>0</v>
      </c>
      <c r="R449" s="223">
        <f>Q449*H449</f>
        <v>0</v>
      </c>
      <c r="S449" s="223">
        <v>0</v>
      </c>
      <c r="T449" s="224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25" t="s">
        <v>128</v>
      </c>
      <c r="AT449" s="225" t="s">
        <v>131</v>
      </c>
      <c r="AU449" s="225" t="s">
        <v>88</v>
      </c>
      <c r="AY449" s="16" t="s">
        <v>119</v>
      </c>
      <c r="BE449" s="226">
        <f>IF(N449="základní",J449,0)</f>
        <v>0</v>
      </c>
      <c r="BF449" s="226">
        <f>IF(N449="snížená",J449,0)</f>
        <v>0</v>
      </c>
      <c r="BG449" s="226">
        <f>IF(N449="zákl. přenesená",J449,0)</f>
        <v>0</v>
      </c>
      <c r="BH449" s="226">
        <f>IF(N449="sníž. přenesená",J449,0)</f>
        <v>0</v>
      </c>
      <c r="BI449" s="226">
        <f>IF(N449="nulová",J449,0)</f>
        <v>0</v>
      </c>
      <c r="BJ449" s="16" t="s">
        <v>86</v>
      </c>
      <c r="BK449" s="226">
        <f>ROUND(I449*H449,2)</f>
        <v>0</v>
      </c>
      <c r="BL449" s="16" t="s">
        <v>128</v>
      </c>
      <c r="BM449" s="225" t="s">
        <v>744</v>
      </c>
    </row>
    <row r="450" s="2" customFormat="1">
      <c r="A450" s="37"/>
      <c r="B450" s="38"/>
      <c r="C450" s="39"/>
      <c r="D450" s="227" t="s">
        <v>130</v>
      </c>
      <c r="E450" s="39"/>
      <c r="F450" s="228" t="s">
        <v>743</v>
      </c>
      <c r="G450" s="39"/>
      <c r="H450" s="39"/>
      <c r="I450" s="229"/>
      <c r="J450" s="39"/>
      <c r="K450" s="39"/>
      <c r="L450" s="43"/>
      <c r="M450" s="230"/>
      <c r="N450" s="231"/>
      <c r="O450" s="90"/>
      <c r="P450" s="90"/>
      <c r="Q450" s="90"/>
      <c r="R450" s="90"/>
      <c r="S450" s="90"/>
      <c r="T450" s="91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6" t="s">
        <v>130</v>
      </c>
      <c r="AU450" s="16" t="s">
        <v>88</v>
      </c>
    </row>
    <row r="451" s="13" customFormat="1">
      <c r="A451" s="13"/>
      <c r="B451" s="241"/>
      <c r="C451" s="242"/>
      <c r="D451" s="227" t="s">
        <v>198</v>
      </c>
      <c r="E451" s="243" t="s">
        <v>1</v>
      </c>
      <c r="F451" s="244" t="s">
        <v>745</v>
      </c>
      <c r="G451" s="242"/>
      <c r="H451" s="245">
        <v>12</v>
      </c>
      <c r="I451" s="246"/>
      <c r="J451" s="242"/>
      <c r="K451" s="242"/>
      <c r="L451" s="247"/>
      <c r="M451" s="248"/>
      <c r="N451" s="249"/>
      <c r="O451" s="249"/>
      <c r="P451" s="249"/>
      <c r="Q451" s="249"/>
      <c r="R451" s="249"/>
      <c r="S451" s="249"/>
      <c r="T451" s="25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1" t="s">
        <v>198</v>
      </c>
      <c r="AU451" s="251" t="s">
        <v>88</v>
      </c>
      <c r="AV451" s="13" t="s">
        <v>88</v>
      </c>
      <c r="AW451" s="13" t="s">
        <v>34</v>
      </c>
      <c r="AX451" s="13" t="s">
        <v>86</v>
      </c>
      <c r="AY451" s="251" t="s">
        <v>119</v>
      </c>
    </row>
    <row r="452" s="2" customFormat="1" ht="16.5" customHeight="1">
      <c r="A452" s="37"/>
      <c r="B452" s="38"/>
      <c r="C452" s="232" t="s">
        <v>746</v>
      </c>
      <c r="D452" s="232" t="s">
        <v>131</v>
      </c>
      <c r="E452" s="233" t="s">
        <v>747</v>
      </c>
      <c r="F452" s="234" t="s">
        <v>463</v>
      </c>
      <c r="G452" s="235" t="s">
        <v>250</v>
      </c>
      <c r="H452" s="236">
        <v>1</v>
      </c>
      <c r="I452" s="237"/>
      <c r="J452" s="238">
        <f>ROUND(I452*H452,2)</f>
        <v>0</v>
      </c>
      <c r="K452" s="234" t="s">
        <v>1</v>
      </c>
      <c r="L452" s="43"/>
      <c r="M452" s="239" t="s">
        <v>1</v>
      </c>
      <c r="N452" s="240" t="s">
        <v>43</v>
      </c>
      <c r="O452" s="90"/>
      <c r="P452" s="223">
        <f>O452*H452</f>
        <v>0</v>
      </c>
      <c r="Q452" s="223">
        <v>0</v>
      </c>
      <c r="R452" s="223">
        <f>Q452*H452</f>
        <v>0</v>
      </c>
      <c r="S452" s="223">
        <v>0</v>
      </c>
      <c r="T452" s="224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25" t="s">
        <v>86</v>
      </c>
      <c r="AT452" s="225" t="s">
        <v>131</v>
      </c>
      <c r="AU452" s="225" t="s">
        <v>88</v>
      </c>
      <c r="AY452" s="16" t="s">
        <v>119</v>
      </c>
      <c r="BE452" s="226">
        <f>IF(N452="základní",J452,0)</f>
        <v>0</v>
      </c>
      <c r="BF452" s="226">
        <f>IF(N452="snížená",J452,0)</f>
        <v>0</v>
      </c>
      <c r="BG452" s="226">
        <f>IF(N452="zákl. přenesená",J452,0)</f>
        <v>0</v>
      </c>
      <c r="BH452" s="226">
        <f>IF(N452="sníž. přenesená",J452,0)</f>
        <v>0</v>
      </c>
      <c r="BI452" s="226">
        <f>IF(N452="nulová",J452,0)</f>
        <v>0</v>
      </c>
      <c r="BJ452" s="16" t="s">
        <v>86</v>
      </c>
      <c r="BK452" s="226">
        <f>ROUND(I452*H452,2)</f>
        <v>0</v>
      </c>
      <c r="BL452" s="16" t="s">
        <v>86</v>
      </c>
      <c r="BM452" s="225" t="s">
        <v>748</v>
      </c>
    </row>
    <row r="453" s="2" customFormat="1">
      <c r="A453" s="37"/>
      <c r="B453" s="38"/>
      <c r="C453" s="39"/>
      <c r="D453" s="227" t="s">
        <v>130</v>
      </c>
      <c r="E453" s="39"/>
      <c r="F453" s="228" t="s">
        <v>463</v>
      </c>
      <c r="G453" s="39"/>
      <c r="H453" s="39"/>
      <c r="I453" s="229"/>
      <c r="J453" s="39"/>
      <c r="K453" s="39"/>
      <c r="L453" s="43"/>
      <c r="M453" s="230"/>
      <c r="N453" s="231"/>
      <c r="O453" s="90"/>
      <c r="P453" s="90"/>
      <c r="Q453" s="90"/>
      <c r="R453" s="90"/>
      <c r="S453" s="90"/>
      <c r="T453" s="91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T453" s="16" t="s">
        <v>130</v>
      </c>
      <c r="AU453" s="16" t="s">
        <v>88</v>
      </c>
    </row>
    <row r="454" s="12" customFormat="1" ht="22.8" customHeight="1">
      <c r="A454" s="12"/>
      <c r="B454" s="197"/>
      <c r="C454" s="198"/>
      <c r="D454" s="199" t="s">
        <v>77</v>
      </c>
      <c r="E454" s="211" t="s">
        <v>749</v>
      </c>
      <c r="F454" s="211" t="s">
        <v>750</v>
      </c>
      <c r="G454" s="198"/>
      <c r="H454" s="198"/>
      <c r="I454" s="201"/>
      <c r="J454" s="212">
        <f>BK454</f>
        <v>0</v>
      </c>
      <c r="K454" s="198"/>
      <c r="L454" s="203"/>
      <c r="M454" s="204"/>
      <c r="N454" s="205"/>
      <c r="O454" s="205"/>
      <c r="P454" s="206">
        <f>SUM(P455:P572)</f>
        <v>0</v>
      </c>
      <c r="Q454" s="205"/>
      <c r="R454" s="206">
        <f>SUM(R455:R572)</f>
        <v>0.96174000000000004</v>
      </c>
      <c r="S454" s="205"/>
      <c r="T454" s="207">
        <f>SUM(T455:T572)</f>
        <v>2.4980000000000002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08" t="s">
        <v>88</v>
      </c>
      <c r="AT454" s="209" t="s">
        <v>77</v>
      </c>
      <c r="AU454" s="209" t="s">
        <v>86</v>
      </c>
      <c r="AY454" s="208" t="s">
        <v>119</v>
      </c>
      <c r="BK454" s="210">
        <f>SUM(BK455:BK572)</f>
        <v>0</v>
      </c>
    </row>
    <row r="455" s="2" customFormat="1" ht="24.15" customHeight="1">
      <c r="A455" s="37"/>
      <c r="B455" s="38"/>
      <c r="C455" s="213" t="s">
        <v>751</v>
      </c>
      <c r="D455" s="213" t="s">
        <v>122</v>
      </c>
      <c r="E455" s="214" t="s">
        <v>752</v>
      </c>
      <c r="F455" s="215" t="s">
        <v>753</v>
      </c>
      <c r="G455" s="216" t="s">
        <v>754</v>
      </c>
      <c r="H455" s="217">
        <v>1100</v>
      </c>
      <c r="I455" s="218"/>
      <c r="J455" s="219">
        <f>ROUND(I455*H455,2)</f>
        <v>0</v>
      </c>
      <c r="K455" s="215" t="s">
        <v>126</v>
      </c>
      <c r="L455" s="220"/>
      <c r="M455" s="221" t="s">
        <v>1</v>
      </c>
      <c r="N455" s="222" t="s">
        <v>43</v>
      </c>
      <c r="O455" s="90"/>
      <c r="P455" s="223">
        <f>O455*H455</f>
        <v>0</v>
      </c>
      <c r="Q455" s="223">
        <v>5.0000000000000002E-05</v>
      </c>
      <c r="R455" s="223">
        <f>Q455*H455</f>
        <v>0.055</v>
      </c>
      <c r="S455" s="223">
        <v>0</v>
      </c>
      <c r="T455" s="224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25" t="s">
        <v>88</v>
      </c>
      <c r="AT455" s="225" t="s">
        <v>122</v>
      </c>
      <c r="AU455" s="225" t="s">
        <v>88</v>
      </c>
      <c r="AY455" s="16" t="s">
        <v>119</v>
      </c>
      <c r="BE455" s="226">
        <f>IF(N455="základní",J455,0)</f>
        <v>0</v>
      </c>
      <c r="BF455" s="226">
        <f>IF(N455="snížená",J455,0)</f>
        <v>0</v>
      </c>
      <c r="BG455" s="226">
        <f>IF(N455="zákl. přenesená",J455,0)</f>
        <v>0</v>
      </c>
      <c r="BH455" s="226">
        <f>IF(N455="sníž. přenesená",J455,0)</f>
        <v>0</v>
      </c>
      <c r="BI455" s="226">
        <f>IF(N455="nulová",J455,0)</f>
        <v>0</v>
      </c>
      <c r="BJ455" s="16" t="s">
        <v>86</v>
      </c>
      <c r="BK455" s="226">
        <f>ROUND(I455*H455,2)</f>
        <v>0</v>
      </c>
      <c r="BL455" s="16" t="s">
        <v>86</v>
      </c>
      <c r="BM455" s="225" t="s">
        <v>755</v>
      </c>
    </row>
    <row r="456" s="2" customFormat="1">
      <c r="A456" s="37"/>
      <c r="B456" s="38"/>
      <c r="C456" s="39"/>
      <c r="D456" s="227" t="s">
        <v>130</v>
      </c>
      <c r="E456" s="39"/>
      <c r="F456" s="228" t="s">
        <v>753</v>
      </c>
      <c r="G456" s="39"/>
      <c r="H456" s="39"/>
      <c r="I456" s="229"/>
      <c r="J456" s="39"/>
      <c r="K456" s="39"/>
      <c r="L456" s="43"/>
      <c r="M456" s="230"/>
      <c r="N456" s="231"/>
      <c r="O456" s="90"/>
      <c r="P456" s="90"/>
      <c r="Q456" s="90"/>
      <c r="R456" s="90"/>
      <c r="S456" s="90"/>
      <c r="T456" s="91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16" t="s">
        <v>130</v>
      </c>
      <c r="AU456" s="16" t="s">
        <v>88</v>
      </c>
    </row>
    <row r="457" s="2" customFormat="1" ht="16.5" customHeight="1">
      <c r="A457" s="37"/>
      <c r="B457" s="38"/>
      <c r="C457" s="213" t="s">
        <v>756</v>
      </c>
      <c r="D457" s="213" t="s">
        <v>122</v>
      </c>
      <c r="E457" s="214" t="s">
        <v>757</v>
      </c>
      <c r="F457" s="215" t="s">
        <v>758</v>
      </c>
      <c r="G457" s="216" t="s">
        <v>754</v>
      </c>
      <c r="H457" s="217">
        <v>8100</v>
      </c>
      <c r="I457" s="218"/>
      <c r="J457" s="219">
        <f>ROUND(I457*H457,2)</f>
        <v>0</v>
      </c>
      <c r="K457" s="215" t="s">
        <v>1</v>
      </c>
      <c r="L457" s="220"/>
      <c r="M457" s="221" t="s">
        <v>1</v>
      </c>
      <c r="N457" s="222" t="s">
        <v>43</v>
      </c>
      <c r="O457" s="90"/>
      <c r="P457" s="223">
        <f>O457*H457</f>
        <v>0</v>
      </c>
      <c r="Q457" s="223">
        <v>0</v>
      </c>
      <c r="R457" s="223">
        <f>Q457*H457</f>
        <v>0</v>
      </c>
      <c r="S457" s="223">
        <v>0</v>
      </c>
      <c r="T457" s="224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25" t="s">
        <v>88</v>
      </c>
      <c r="AT457" s="225" t="s">
        <v>122</v>
      </c>
      <c r="AU457" s="225" t="s">
        <v>88</v>
      </c>
      <c r="AY457" s="16" t="s">
        <v>119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6" t="s">
        <v>86</v>
      </c>
      <c r="BK457" s="226">
        <f>ROUND(I457*H457,2)</f>
        <v>0</v>
      </c>
      <c r="BL457" s="16" t="s">
        <v>86</v>
      </c>
      <c r="BM457" s="225" t="s">
        <v>759</v>
      </c>
    </row>
    <row r="458" s="2" customFormat="1">
      <c r="A458" s="37"/>
      <c r="B458" s="38"/>
      <c r="C458" s="39"/>
      <c r="D458" s="227" t="s">
        <v>130</v>
      </c>
      <c r="E458" s="39"/>
      <c r="F458" s="228" t="s">
        <v>758</v>
      </c>
      <c r="G458" s="39"/>
      <c r="H458" s="39"/>
      <c r="I458" s="229"/>
      <c r="J458" s="39"/>
      <c r="K458" s="39"/>
      <c r="L458" s="43"/>
      <c r="M458" s="230"/>
      <c r="N458" s="231"/>
      <c r="O458" s="90"/>
      <c r="P458" s="90"/>
      <c r="Q458" s="90"/>
      <c r="R458" s="90"/>
      <c r="S458" s="90"/>
      <c r="T458" s="91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T458" s="16" t="s">
        <v>130</v>
      </c>
      <c r="AU458" s="16" t="s">
        <v>88</v>
      </c>
    </row>
    <row r="459" s="2" customFormat="1" ht="33" customHeight="1">
      <c r="A459" s="37"/>
      <c r="B459" s="38"/>
      <c r="C459" s="213" t="s">
        <v>760</v>
      </c>
      <c r="D459" s="213" t="s">
        <v>122</v>
      </c>
      <c r="E459" s="214" t="s">
        <v>761</v>
      </c>
      <c r="F459" s="215" t="s">
        <v>762</v>
      </c>
      <c r="G459" s="216" t="s">
        <v>754</v>
      </c>
      <c r="H459" s="217">
        <v>360</v>
      </c>
      <c r="I459" s="218"/>
      <c r="J459" s="219">
        <f>ROUND(I459*H459,2)</f>
        <v>0</v>
      </c>
      <c r="K459" s="215" t="s">
        <v>1</v>
      </c>
      <c r="L459" s="220"/>
      <c r="M459" s="221" t="s">
        <v>1</v>
      </c>
      <c r="N459" s="222" t="s">
        <v>43</v>
      </c>
      <c r="O459" s="90"/>
      <c r="P459" s="223">
        <f>O459*H459</f>
        <v>0</v>
      </c>
      <c r="Q459" s="223">
        <v>0</v>
      </c>
      <c r="R459" s="223">
        <f>Q459*H459</f>
        <v>0</v>
      </c>
      <c r="S459" s="223">
        <v>0</v>
      </c>
      <c r="T459" s="224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25" t="s">
        <v>88</v>
      </c>
      <c r="AT459" s="225" t="s">
        <v>122</v>
      </c>
      <c r="AU459" s="225" t="s">
        <v>88</v>
      </c>
      <c r="AY459" s="16" t="s">
        <v>119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16" t="s">
        <v>86</v>
      </c>
      <c r="BK459" s="226">
        <f>ROUND(I459*H459,2)</f>
        <v>0</v>
      </c>
      <c r="BL459" s="16" t="s">
        <v>86</v>
      </c>
      <c r="BM459" s="225" t="s">
        <v>763</v>
      </c>
    </row>
    <row r="460" s="2" customFormat="1">
      <c r="A460" s="37"/>
      <c r="B460" s="38"/>
      <c r="C460" s="39"/>
      <c r="D460" s="227" t="s">
        <v>130</v>
      </c>
      <c r="E460" s="39"/>
      <c r="F460" s="228" t="s">
        <v>762</v>
      </c>
      <c r="G460" s="39"/>
      <c r="H460" s="39"/>
      <c r="I460" s="229"/>
      <c r="J460" s="39"/>
      <c r="K460" s="39"/>
      <c r="L460" s="43"/>
      <c r="M460" s="230"/>
      <c r="N460" s="231"/>
      <c r="O460" s="90"/>
      <c r="P460" s="90"/>
      <c r="Q460" s="90"/>
      <c r="R460" s="90"/>
      <c r="S460" s="90"/>
      <c r="T460" s="91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T460" s="16" t="s">
        <v>130</v>
      </c>
      <c r="AU460" s="16" t="s">
        <v>88</v>
      </c>
    </row>
    <row r="461" s="2" customFormat="1" ht="33" customHeight="1">
      <c r="A461" s="37"/>
      <c r="B461" s="38"/>
      <c r="C461" s="213" t="s">
        <v>764</v>
      </c>
      <c r="D461" s="213" t="s">
        <v>122</v>
      </c>
      <c r="E461" s="214" t="s">
        <v>765</v>
      </c>
      <c r="F461" s="215" t="s">
        <v>766</v>
      </c>
      <c r="G461" s="216" t="s">
        <v>754</v>
      </c>
      <c r="H461" s="217">
        <v>550</v>
      </c>
      <c r="I461" s="218"/>
      <c r="J461" s="219">
        <f>ROUND(I461*H461,2)</f>
        <v>0</v>
      </c>
      <c r="K461" s="215" t="s">
        <v>126</v>
      </c>
      <c r="L461" s="220"/>
      <c r="M461" s="221" t="s">
        <v>1</v>
      </c>
      <c r="N461" s="222" t="s">
        <v>43</v>
      </c>
      <c r="O461" s="90"/>
      <c r="P461" s="223">
        <f>O461*H461</f>
        <v>0</v>
      </c>
      <c r="Q461" s="223">
        <v>0.00012</v>
      </c>
      <c r="R461" s="223">
        <f>Q461*H461</f>
        <v>0.066000000000000003</v>
      </c>
      <c r="S461" s="223">
        <v>0</v>
      </c>
      <c r="T461" s="224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25" t="s">
        <v>88</v>
      </c>
      <c r="AT461" s="225" t="s">
        <v>122</v>
      </c>
      <c r="AU461" s="225" t="s">
        <v>88</v>
      </c>
      <c r="AY461" s="16" t="s">
        <v>119</v>
      </c>
      <c r="BE461" s="226">
        <f>IF(N461="základní",J461,0)</f>
        <v>0</v>
      </c>
      <c r="BF461" s="226">
        <f>IF(N461="snížená",J461,0)</f>
        <v>0</v>
      </c>
      <c r="BG461" s="226">
        <f>IF(N461="zákl. přenesená",J461,0)</f>
        <v>0</v>
      </c>
      <c r="BH461" s="226">
        <f>IF(N461="sníž. přenesená",J461,0)</f>
        <v>0</v>
      </c>
      <c r="BI461" s="226">
        <f>IF(N461="nulová",J461,0)</f>
        <v>0</v>
      </c>
      <c r="BJ461" s="16" t="s">
        <v>86</v>
      </c>
      <c r="BK461" s="226">
        <f>ROUND(I461*H461,2)</f>
        <v>0</v>
      </c>
      <c r="BL461" s="16" t="s">
        <v>86</v>
      </c>
      <c r="BM461" s="225" t="s">
        <v>767</v>
      </c>
    </row>
    <row r="462" s="2" customFormat="1">
      <c r="A462" s="37"/>
      <c r="B462" s="38"/>
      <c r="C462" s="39"/>
      <c r="D462" s="227" t="s">
        <v>130</v>
      </c>
      <c r="E462" s="39"/>
      <c r="F462" s="228" t="s">
        <v>766</v>
      </c>
      <c r="G462" s="39"/>
      <c r="H462" s="39"/>
      <c r="I462" s="229"/>
      <c r="J462" s="39"/>
      <c r="K462" s="39"/>
      <c r="L462" s="43"/>
      <c r="M462" s="230"/>
      <c r="N462" s="231"/>
      <c r="O462" s="90"/>
      <c r="P462" s="90"/>
      <c r="Q462" s="90"/>
      <c r="R462" s="90"/>
      <c r="S462" s="90"/>
      <c r="T462" s="91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T462" s="16" t="s">
        <v>130</v>
      </c>
      <c r="AU462" s="16" t="s">
        <v>88</v>
      </c>
    </row>
    <row r="463" s="2" customFormat="1" ht="33" customHeight="1">
      <c r="A463" s="37"/>
      <c r="B463" s="38"/>
      <c r="C463" s="213" t="s">
        <v>768</v>
      </c>
      <c r="D463" s="213" t="s">
        <v>122</v>
      </c>
      <c r="E463" s="214" t="s">
        <v>769</v>
      </c>
      <c r="F463" s="215" t="s">
        <v>770</v>
      </c>
      <c r="G463" s="216" t="s">
        <v>754</v>
      </c>
      <c r="H463" s="217">
        <v>120</v>
      </c>
      <c r="I463" s="218"/>
      <c r="J463" s="219">
        <f>ROUND(I463*H463,2)</f>
        <v>0</v>
      </c>
      <c r="K463" s="215" t="s">
        <v>126</v>
      </c>
      <c r="L463" s="220"/>
      <c r="M463" s="221" t="s">
        <v>1</v>
      </c>
      <c r="N463" s="222" t="s">
        <v>43</v>
      </c>
      <c r="O463" s="90"/>
      <c r="P463" s="223">
        <f>O463*H463</f>
        <v>0</v>
      </c>
      <c r="Q463" s="223">
        <v>8.0000000000000007E-05</v>
      </c>
      <c r="R463" s="223">
        <f>Q463*H463</f>
        <v>0.0096000000000000009</v>
      </c>
      <c r="S463" s="223">
        <v>0</v>
      </c>
      <c r="T463" s="224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25" t="s">
        <v>88</v>
      </c>
      <c r="AT463" s="225" t="s">
        <v>122</v>
      </c>
      <c r="AU463" s="225" t="s">
        <v>88</v>
      </c>
      <c r="AY463" s="16" t="s">
        <v>119</v>
      </c>
      <c r="BE463" s="226">
        <f>IF(N463="základní",J463,0)</f>
        <v>0</v>
      </c>
      <c r="BF463" s="226">
        <f>IF(N463="snížená",J463,0)</f>
        <v>0</v>
      </c>
      <c r="BG463" s="226">
        <f>IF(N463="zákl. přenesená",J463,0)</f>
        <v>0</v>
      </c>
      <c r="BH463" s="226">
        <f>IF(N463="sníž. přenesená",J463,0)</f>
        <v>0</v>
      </c>
      <c r="BI463" s="226">
        <f>IF(N463="nulová",J463,0)</f>
        <v>0</v>
      </c>
      <c r="BJ463" s="16" t="s">
        <v>86</v>
      </c>
      <c r="BK463" s="226">
        <f>ROUND(I463*H463,2)</f>
        <v>0</v>
      </c>
      <c r="BL463" s="16" t="s">
        <v>86</v>
      </c>
      <c r="BM463" s="225" t="s">
        <v>771</v>
      </c>
    </row>
    <row r="464" s="2" customFormat="1">
      <c r="A464" s="37"/>
      <c r="B464" s="38"/>
      <c r="C464" s="39"/>
      <c r="D464" s="227" t="s">
        <v>130</v>
      </c>
      <c r="E464" s="39"/>
      <c r="F464" s="228" t="s">
        <v>770</v>
      </c>
      <c r="G464" s="39"/>
      <c r="H464" s="39"/>
      <c r="I464" s="229"/>
      <c r="J464" s="39"/>
      <c r="K464" s="39"/>
      <c r="L464" s="43"/>
      <c r="M464" s="230"/>
      <c r="N464" s="231"/>
      <c r="O464" s="90"/>
      <c r="P464" s="90"/>
      <c r="Q464" s="90"/>
      <c r="R464" s="90"/>
      <c r="S464" s="90"/>
      <c r="T464" s="91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6" t="s">
        <v>130</v>
      </c>
      <c r="AU464" s="16" t="s">
        <v>88</v>
      </c>
    </row>
    <row r="465" s="2" customFormat="1" ht="21.75" customHeight="1">
      <c r="A465" s="37"/>
      <c r="B465" s="38"/>
      <c r="C465" s="213" t="s">
        <v>772</v>
      </c>
      <c r="D465" s="213" t="s">
        <v>122</v>
      </c>
      <c r="E465" s="214" t="s">
        <v>773</v>
      </c>
      <c r="F465" s="215" t="s">
        <v>774</v>
      </c>
      <c r="G465" s="216" t="s">
        <v>754</v>
      </c>
      <c r="H465" s="217">
        <v>2350</v>
      </c>
      <c r="I465" s="218"/>
      <c r="J465" s="219">
        <f>ROUND(I465*H465,2)</f>
        <v>0</v>
      </c>
      <c r="K465" s="215" t="s">
        <v>1</v>
      </c>
      <c r="L465" s="220"/>
      <c r="M465" s="221" t="s">
        <v>1</v>
      </c>
      <c r="N465" s="222" t="s">
        <v>43</v>
      </c>
      <c r="O465" s="90"/>
      <c r="P465" s="223">
        <f>O465*H465</f>
        <v>0</v>
      </c>
      <c r="Q465" s="223">
        <v>0</v>
      </c>
      <c r="R465" s="223">
        <f>Q465*H465</f>
        <v>0</v>
      </c>
      <c r="S465" s="223">
        <v>0</v>
      </c>
      <c r="T465" s="224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25" t="s">
        <v>127</v>
      </c>
      <c r="AT465" s="225" t="s">
        <v>122</v>
      </c>
      <c r="AU465" s="225" t="s">
        <v>88</v>
      </c>
      <c r="AY465" s="16" t="s">
        <v>119</v>
      </c>
      <c r="BE465" s="226">
        <f>IF(N465="základní",J465,0)</f>
        <v>0</v>
      </c>
      <c r="BF465" s="226">
        <f>IF(N465="snížená",J465,0)</f>
        <v>0</v>
      </c>
      <c r="BG465" s="226">
        <f>IF(N465="zákl. přenesená",J465,0)</f>
        <v>0</v>
      </c>
      <c r="BH465" s="226">
        <f>IF(N465="sníž. přenesená",J465,0)</f>
        <v>0</v>
      </c>
      <c r="BI465" s="226">
        <f>IF(N465="nulová",J465,0)</f>
        <v>0</v>
      </c>
      <c r="BJ465" s="16" t="s">
        <v>86</v>
      </c>
      <c r="BK465" s="226">
        <f>ROUND(I465*H465,2)</f>
        <v>0</v>
      </c>
      <c r="BL465" s="16" t="s">
        <v>128</v>
      </c>
      <c r="BM465" s="225" t="s">
        <v>775</v>
      </c>
    </row>
    <row r="466" s="2" customFormat="1">
      <c r="A466" s="37"/>
      <c r="B466" s="38"/>
      <c r="C466" s="39"/>
      <c r="D466" s="227" t="s">
        <v>130</v>
      </c>
      <c r="E466" s="39"/>
      <c r="F466" s="228" t="s">
        <v>774</v>
      </c>
      <c r="G466" s="39"/>
      <c r="H466" s="39"/>
      <c r="I466" s="229"/>
      <c r="J466" s="39"/>
      <c r="K466" s="39"/>
      <c r="L466" s="43"/>
      <c r="M466" s="230"/>
      <c r="N466" s="231"/>
      <c r="O466" s="90"/>
      <c r="P466" s="90"/>
      <c r="Q466" s="90"/>
      <c r="R466" s="90"/>
      <c r="S466" s="90"/>
      <c r="T466" s="91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T466" s="16" t="s">
        <v>130</v>
      </c>
      <c r="AU466" s="16" t="s">
        <v>88</v>
      </c>
    </row>
    <row r="467" s="2" customFormat="1" ht="24.15" customHeight="1">
      <c r="A467" s="37"/>
      <c r="B467" s="38"/>
      <c r="C467" s="213" t="s">
        <v>776</v>
      </c>
      <c r="D467" s="213" t="s">
        <v>122</v>
      </c>
      <c r="E467" s="214" t="s">
        <v>777</v>
      </c>
      <c r="F467" s="215" t="s">
        <v>778</v>
      </c>
      <c r="G467" s="216" t="s">
        <v>754</v>
      </c>
      <c r="H467" s="217">
        <v>240</v>
      </c>
      <c r="I467" s="218"/>
      <c r="J467" s="219">
        <f>ROUND(I467*H467,2)</f>
        <v>0</v>
      </c>
      <c r="K467" s="215" t="s">
        <v>126</v>
      </c>
      <c r="L467" s="220"/>
      <c r="M467" s="221" t="s">
        <v>1</v>
      </c>
      <c r="N467" s="222" t="s">
        <v>43</v>
      </c>
      <c r="O467" s="90"/>
      <c r="P467" s="223">
        <f>O467*H467</f>
        <v>0</v>
      </c>
      <c r="Q467" s="223">
        <v>1.0000000000000001E-05</v>
      </c>
      <c r="R467" s="223">
        <f>Q467*H467</f>
        <v>0.0024000000000000002</v>
      </c>
      <c r="S467" s="223">
        <v>0</v>
      </c>
      <c r="T467" s="224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25" t="s">
        <v>127</v>
      </c>
      <c r="AT467" s="225" t="s">
        <v>122</v>
      </c>
      <c r="AU467" s="225" t="s">
        <v>88</v>
      </c>
      <c r="AY467" s="16" t="s">
        <v>119</v>
      </c>
      <c r="BE467" s="226">
        <f>IF(N467="základní",J467,0)</f>
        <v>0</v>
      </c>
      <c r="BF467" s="226">
        <f>IF(N467="snížená",J467,0)</f>
        <v>0</v>
      </c>
      <c r="BG467" s="226">
        <f>IF(N467="zákl. přenesená",J467,0)</f>
        <v>0</v>
      </c>
      <c r="BH467" s="226">
        <f>IF(N467="sníž. přenesená",J467,0)</f>
        <v>0</v>
      </c>
      <c r="BI467" s="226">
        <f>IF(N467="nulová",J467,0)</f>
        <v>0</v>
      </c>
      <c r="BJ467" s="16" t="s">
        <v>86</v>
      </c>
      <c r="BK467" s="226">
        <f>ROUND(I467*H467,2)</f>
        <v>0</v>
      </c>
      <c r="BL467" s="16" t="s">
        <v>128</v>
      </c>
      <c r="BM467" s="225" t="s">
        <v>779</v>
      </c>
    </row>
    <row r="468" s="2" customFormat="1">
      <c r="A468" s="37"/>
      <c r="B468" s="38"/>
      <c r="C468" s="39"/>
      <c r="D468" s="227" t="s">
        <v>130</v>
      </c>
      <c r="E468" s="39"/>
      <c r="F468" s="228" t="s">
        <v>778</v>
      </c>
      <c r="G468" s="39"/>
      <c r="H468" s="39"/>
      <c r="I468" s="229"/>
      <c r="J468" s="39"/>
      <c r="K468" s="39"/>
      <c r="L468" s="43"/>
      <c r="M468" s="230"/>
      <c r="N468" s="231"/>
      <c r="O468" s="90"/>
      <c r="P468" s="90"/>
      <c r="Q468" s="90"/>
      <c r="R468" s="90"/>
      <c r="S468" s="90"/>
      <c r="T468" s="91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T468" s="16" t="s">
        <v>130</v>
      </c>
      <c r="AU468" s="16" t="s">
        <v>88</v>
      </c>
    </row>
    <row r="469" s="2" customFormat="1" ht="21.75" customHeight="1">
      <c r="A469" s="37"/>
      <c r="B469" s="38"/>
      <c r="C469" s="232" t="s">
        <v>780</v>
      </c>
      <c r="D469" s="232" t="s">
        <v>131</v>
      </c>
      <c r="E469" s="233" t="s">
        <v>781</v>
      </c>
      <c r="F469" s="234" t="s">
        <v>782</v>
      </c>
      <c r="G469" s="235" t="s">
        <v>754</v>
      </c>
      <c r="H469" s="236">
        <v>12820</v>
      </c>
      <c r="I469" s="237"/>
      <c r="J469" s="238">
        <f>ROUND(I469*H469,2)</f>
        <v>0</v>
      </c>
      <c r="K469" s="234" t="s">
        <v>126</v>
      </c>
      <c r="L469" s="43"/>
      <c r="M469" s="239" t="s">
        <v>1</v>
      </c>
      <c r="N469" s="240" t="s">
        <v>43</v>
      </c>
      <c r="O469" s="90"/>
      <c r="P469" s="223">
        <f>O469*H469</f>
        <v>0</v>
      </c>
      <c r="Q469" s="223">
        <v>0</v>
      </c>
      <c r="R469" s="223">
        <f>Q469*H469</f>
        <v>0</v>
      </c>
      <c r="S469" s="223">
        <v>0</v>
      </c>
      <c r="T469" s="224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25" t="s">
        <v>86</v>
      </c>
      <c r="AT469" s="225" t="s">
        <v>131</v>
      </c>
      <c r="AU469" s="225" t="s">
        <v>88</v>
      </c>
      <c r="AY469" s="16" t="s">
        <v>119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6" t="s">
        <v>86</v>
      </c>
      <c r="BK469" s="226">
        <f>ROUND(I469*H469,2)</f>
        <v>0</v>
      </c>
      <c r="BL469" s="16" t="s">
        <v>86</v>
      </c>
      <c r="BM469" s="225" t="s">
        <v>783</v>
      </c>
    </row>
    <row r="470" s="2" customFormat="1">
      <c r="A470" s="37"/>
      <c r="B470" s="38"/>
      <c r="C470" s="39"/>
      <c r="D470" s="227" t="s">
        <v>130</v>
      </c>
      <c r="E470" s="39"/>
      <c r="F470" s="228" t="s">
        <v>782</v>
      </c>
      <c r="G470" s="39"/>
      <c r="H470" s="39"/>
      <c r="I470" s="229"/>
      <c r="J470" s="39"/>
      <c r="K470" s="39"/>
      <c r="L470" s="43"/>
      <c r="M470" s="230"/>
      <c r="N470" s="231"/>
      <c r="O470" s="90"/>
      <c r="P470" s="90"/>
      <c r="Q470" s="90"/>
      <c r="R470" s="90"/>
      <c r="S470" s="90"/>
      <c r="T470" s="91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T470" s="16" t="s">
        <v>130</v>
      </c>
      <c r="AU470" s="16" t="s">
        <v>88</v>
      </c>
    </row>
    <row r="471" s="2" customFormat="1" ht="24.15" customHeight="1">
      <c r="A471" s="37"/>
      <c r="B471" s="38"/>
      <c r="C471" s="213" t="s">
        <v>784</v>
      </c>
      <c r="D471" s="213" t="s">
        <v>122</v>
      </c>
      <c r="E471" s="214" t="s">
        <v>785</v>
      </c>
      <c r="F471" s="215" t="s">
        <v>786</v>
      </c>
      <c r="G471" s="216" t="s">
        <v>754</v>
      </c>
      <c r="H471" s="217">
        <v>260</v>
      </c>
      <c r="I471" s="218"/>
      <c r="J471" s="219">
        <f>ROUND(I471*H471,2)</f>
        <v>0</v>
      </c>
      <c r="K471" s="215" t="s">
        <v>126</v>
      </c>
      <c r="L471" s="220"/>
      <c r="M471" s="221" t="s">
        <v>1</v>
      </c>
      <c r="N471" s="222" t="s">
        <v>43</v>
      </c>
      <c r="O471" s="90"/>
      <c r="P471" s="223">
        <f>O471*H471</f>
        <v>0</v>
      </c>
      <c r="Q471" s="223">
        <v>2.0000000000000002E-05</v>
      </c>
      <c r="R471" s="223">
        <f>Q471*H471</f>
        <v>0.0052000000000000006</v>
      </c>
      <c r="S471" s="223">
        <v>0</v>
      </c>
      <c r="T471" s="224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25" t="s">
        <v>88</v>
      </c>
      <c r="AT471" s="225" t="s">
        <v>122</v>
      </c>
      <c r="AU471" s="225" t="s">
        <v>88</v>
      </c>
      <c r="AY471" s="16" t="s">
        <v>119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6" t="s">
        <v>86</v>
      </c>
      <c r="BK471" s="226">
        <f>ROUND(I471*H471,2)</f>
        <v>0</v>
      </c>
      <c r="BL471" s="16" t="s">
        <v>86</v>
      </c>
      <c r="BM471" s="225" t="s">
        <v>787</v>
      </c>
    </row>
    <row r="472" s="2" customFormat="1">
      <c r="A472" s="37"/>
      <c r="B472" s="38"/>
      <c r="C472" s="39"/>
      <c r="D472" s="227" t="s">
        <v>130</v>
      </c>
      <c r="E472" s="39"/>
      <c r="F472" s="228" t="s">
        <v>786</v>
      </c>
      <c r="G472" s="39"/>
      <c r="H472" s="39"/>
      <c r="I472" s="229"/>
      <c r="J472" s="39"/>
      <c r="K472" s="39"/>
      <c r="L472" s="43"/>
      <c r="M472" s="230"/>
      <c r="N472" s="231"/>
      <c r="O472" s="90"/>
      <c r="P472" s="90"/>
      <c r="Q472" s="90"/>
      <c r="R472" s="90"/>
      <c r="S472" s="90"/>
      <c r="T472" s="91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T472" s="16" t="s">
        <v>130</v>
      </c>
      <c r="AU472" s="16" t="s">
        <v>88</v>
      </c>
    </row>
    <row r="473" s="2" customFormat="1" ht="24.15" customHeight="1">
      <c r="A473" s="37"/>
      <c r="B473" s="38"/>
      <c r="C473" s="213" t="s">
        <v>788</v>
      </c>
      <c r="D473" s="213" t="s">
        <v>122</v>
      </c>
      <c r="E473" s="214" t="s">
        <v>789</v>
      </c>
      <c r="F473" s="215" t="s">
        <v>790</v>
      </c>
      <c r="G473" s="216" t="s">
        <v>754</v>
      </c>
      <c r="H473" s="217">
        <v>120</v>
      </c>
      <c r="I473" s="218"/>
      <c r="J473" s="219">
        <f>ROUND(I473*H473,2)</f>
        <v>0</v>
      </c>
      <c r="K473" s="215" t="s">
        <v>126</v>
      </c>
      <c r="L473" s="220"/>
      <c r="M473" s="221" t="s">
        <v>1</v>
      </c>
      <c r="N473" s="222" t="s">
        <v>43</v>
      </c>
      <c r="O473" s="90"/>
      <c r="P473" s="223">
        <f>O473*H473</f>
        <v>0</v>
      </c>
      <c r="Q473" s="223">
        <v>0.00017000000000000001</v>
      </c>
      <c r="R473" s="223">
        <f>Q473*H473</f>
        <v>0.020400000000000001</v>
      </c>
      <c r="S473" s="223">
        <v>0</v>
      </c>
      <c r="T473" s="224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25" t="s">
        <v>88</v>
      </c>
      <c r="AT473" s="225" t="s">
        <v>122</v>
      </c>
      <c r="AU473" s="225" t="s">
        <v>88</v>
      </c>
      <c r="AY473" s="16" t="s">
        <v>119</v>
      </c>
      <c r="BE473" s="226">
        <f>IF(N473="základní",J473,0)</f>
        <v>0</v>
      </c>
      <c r="BF473" s="226">
        <f>IF(N473="snížená",J473,0)</f>
        <v>0</v>
      </c>
      <c r="BG473" s="226">
        <f>IF(N473="zákl. přenesená",J473,0)</f>
        <v>0</v>
      </c>
      <c r="BH473" s="226">
        <f>IF(N473="sníž. přenesená",J473,0)</f>
        <v>0</v>
      </c>
      <c r="BI473" s="226">
        <f>IF(N473="nulová",J473,0)</f>
        <v>0</v>
      </c>
      <c r="BJ473" s="16" t="s">
        <v>86</v>
      </c>
      <c r="BK473" s="226">
        <f>ROUND(I473*H473,2)</f>
        <v>0</v>
      </c>
      <c r="BL473" s="16" t="s">
        <v>86</v>
      </c>
      <c r="BM473" s="225" t="s">
        <v>791</v>
      </c>
    </row>
    <row r="474" s="2" customFormat="1">
      <c r="A474" s="37"/>
      <c r="B474" s="38"/>
      <c r="C474" s="39"/>
      <c r="D474" s="227" t="s">
        <v>130</v>
      </c>
      <c r="E474" s="39"/>
      <c r="F474" s="228" t="s">
        <v>790</v>
      </c>
      <c r="G474" s="39"/>
      <c r="H474" s="39"/>
      <c r="I474" s="229"/>
      <c r="J474" s="39"/>
      <c r="K474" s="39"/>
      <c r="L474" s="43"/>
      <c r="M474" s="230"/>
      <c r="N474" s="231"/>
      <c r="O474" s="90"/>
      <c r="P474" s="90"/>
      <c r="Q474" s="90"/>
      <c r="R474" s="90"/>
      <c r="S474" s="90"/>
      <c r="T474" s="91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16" t="s">
        <v>130</v>
      </c>
      <c r="AU474" s="16" t="s">
        <v>88</v>
      </c>
    </row>
    <row r="475" s="2" customFormat="1" ht="37.8" customHeight="1">
      <c r="A475" s="37"/>
      <c r="B475" s="38"/>
      <c r="C475" s="232" t="s">
        <v>792</v>
      </c>
      <c r="D475" s="232" t="s">
        <v>131</v>
      </c>
      <c r="E475" s="233" t="s">
        <v>793</v>
      </c>
      <c r="F475" s="234" t="s">
        <v>794</v>
      </c>
      <c r="G475" s="235" t="s">
        <v>754</v>
      </c>
      <c r="H475" s="236">
        <v>380</v>
      </c>
      <c r="I475" s="237"/>
      <c r="J475" s="238">
        <f>ROUND(I475*H475,2)</f>
        <v>0</v>
      </c>
      <c r="K475" s="234" t="s">
        <v>126</v>
      </c>
      <c r="L475" s="43"/>
      <c r="M475" s="239" t="s">
        <v>1</v>
      </c>
      <c r="N475" s="240" t="s">
        <v>43</v>
      </c>
      <c r="O475" s="90"/>
      <c r="P475" s="223">
        <f>O475*H475</f>
        <v>0</v>
      </c>
      <c r="Q475" s="223">
        <v>0</v>
      </c>
      <c r="R475" s="223">
        <f>Q475*H475</f>
        <v>0</v>
      </c>
      <c r="S475" s="223">
        <v>0</v>
      </c>
      <c r="T475" s="224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25" t="s">
        <v>86</v>
      </c>
      <c r="AT475" s="225" t="s">
        <v>131</v>
      </c>
      <c r="AU475" s="225" t="s">
        <v>88</v>
      </c>
      <c r="AY475" s="16" t="s">
        <v>119</v>
      </c>
      <c r="BE475" s="226">
        <f>IF(N475="základní",J475,0)</f>
        <v>0</v>
      </c>
      <c r="BF475" s="226">
        <f>IF(N475="snížená",J475,0)</f>
        <v>0</v>
      </c>
      <c r="BG475" s="226">
        <f>IF(N475="zákl. přenesená",J475,0)</f>
        <v>0</v>
      </c>
      <c r="BH475" s="226">
        <f>IF(N475="sníž. přenesená",J475,0)</f>
        <v>0</v>
      </c>
      <c r="BI475" s="226">
        <f>IF(N475="nulová",J475,0)</f>
        <v>0</v>
      </c>
      <c r="BJ475" s="16" t="s">
        <v>86</v>
      </c>
      <c r="BK475" s="226">
        <f>ROUND(I475*H475,2)</f>
        <v>0</v>
      </c>
      <c r="BL475" s="16" t="s">
        <v>86</v>
      </c>
      <c r="BM475" s="225" t="s">
        <v>795</v>
      </c>
    </row>
    <row r="476" s="2" customFormat="1">
      <c r="A476" s="37"/>
      <c r="B476" s="38"/>
      <c r="C476" s="39"/>
      <c r="D476" s="227" t="s">
        <v>130</v>
      </c>
      <c r="E476" s="39"/>
      <c r="F476" s="228" t="s">
        <v>794</v>
      </c>
      <c r="G476" s="39"/>
      <c r="H476" s="39"/>
      <c r="I476" s="229"/>
      <c r="J476" s="39"/>
      <c r="K476" s="39"/>
      <c r="L476" s="43"/>
      <c r="M476" s="230"/>
      <c r="N476" s="231"/>
      <c r="O476" s="90"/>
      <c r="P476" s="90"/>
      <c r="Q476" s="90"/>
      <c r="R476" s="90"/>
      <c r="S476" s="90"/>
      <c r="T476" s="91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6" t="s">
        <v>130</v>
      </c>
      <c r="AU476" s="16" t="s">
        <v>88</v>
      </c>
    </row>
    <row r="477" s="2" customFormat="1" ht="24.15" customHeight="1">
      <c r="A477" s="37"/>
      <c r="B477" s="38"/>
      <c r="C477" s="213" t="s">
        <v>796</v>
      </c>
      <c r="D477" s="213" t="s">
        <v>122</v>
      </c>
      <c r="E477" s="214" t="s">
        <v>797</v>
      </c>
      <c r="F477" s="215" t="s">
        <v>798</v>
      </c>
      <c r="G477" s="216" t="s">
        <v>754</v>
      </c>
      <c r="H477" s="217">
        <v>30</v>
      </c>
      <c r="I477" s="218"/>
      <c r="J477" s="219">
        <f>ROUND(I477*H477,2)</f>
        <v>0</v>
      </c>
      <c r="K477" s="215" t="s">
        <v>126</v>
      </c>
      <c r="L477" s="220"/>
      <c r="M477" s="221" t="s">
        <v>1</v>
      </c>
      <c r="N477" s="222" t="s">
        <v>43</v>
      </c>
      <c r="O477" s="90"/>
      <c r="P477" s="223">
        <f>O477*H477</f>
        <v>0</v>
      </c>
      <c r="Q477" s="223">
        <v>0.00012</v>
      </c>
      <c r="R477" s="223">
        <f>Q477*H477</f>
        <v>0.0035999999999999999</v>
      </c>
      <c r="S477" s="223">
        <v>0</v>
      </c>
      <c r="T477" s="224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25" t="s">
        <v>127</v>
      </c>
      <c r="AT477" s="225" t="s">
        <v>122</v>
      </c>
      <c r="AU477" s="225" t="s">
        <v>88</v>
      </c>
      <c r="AY477" s="16" t="s">
        <v>119</v>
      </c>
      <c r="BE477" s="226">
        <f>IF(N477="základní",J477,0)</f>
        <v>0</v>
      </c>
      <c r="BF477" s="226">
        <f>IF(N477="snížená",J477,0)</f>
        <v>0</v>
      </c>
      <c r="BG477" s="226">
        <f>IF(N477="zákl. přenesená",J477,0)</f>
        <v>0</v>
      </c>
      <c r="BH477" s="226">
        <f>IF(N477="sníž. přenesená",J477,0)</f>
        <v>0</v>
      </c>
      <c r="BI477" s="226">
        <f>IF(N477="nulová",J477,0)</f>
        <v>0</v>
      </c>
      <c r="BJ477" s="16" t="s">
        <v>86</v>
      </c>
      <c r="BK477" s="226">
        <f>ROUND(I477*H477,2)</f>
        <v>0</v>
      </c>
      <c r="BL477" s="16" t="s">
        <v>128</v>
      </c>
      <c r="BM477" s="225" t="s">
        <v>799</v>
      </c>
    </row>
    <row r="478" s="2" customFormat="1">
      <c r="A478" s="37"/>
      <c r="B478" s="38"/>
      <c r="C478" s="39"/>
      <c r="D478" s="227" t="s">
        <v>130</v>
      </c>
      <c r="E478" s="39"/>
      <c r="F478" s="228" t="s">
        <v>798</v>
      </c>
      <c r="G478" s="39"/>
      <c r="H478" s="39"/>
      <c r="I478" s="229"/>
      <c r="J478" s="39"/>
      <c r="K478" s="39"/>
      <c r="L478" s="43"/>
      <c r="M478" s="230"/>
      <c r="N478" s="231"/>
      <c r="O478" s="90"/>
      <c r="P478" s="90"/>
      <c r="Q478" s="90"/>
      <c r="R478" s="90"/>
      <c r="S478" s="90"/>
      <c r="T478" s="91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T478" s="16" t="s">
        <v>130</v>
      </c>
      <c r="AU478" s="16" t="s">
        <v>88</v>
      </c>
    </row>
    <row r="479" s="2" customFormat="1" ht="24.15" customHeight="1">
      <c r="A479" s="37"/>
      <c r="B479" s="38"/>
      <c r="C479" s="213" t="s">
        <v>800</v>
      </c>
      <c r="D479" s="213" t="s">
        <v>122</v>
      </c>
      <c r="E479" s="214" t="s">
        <v>801</v>
      </c>
      <c r="F479" s="215" t="s">
        <v>802</v>
      </c>
      <c r="G479" s="216" t="s">
        <v>754</v>
      </c>
      <c r="H479" s="217">
        <v>200</v>
      </c>
      <c r="I479" s="218"/>
      <c r="J479" s="219">
        <f>ROUND(I479*H479,2)</f>
        <v>0</v>
      </c>
      <c r="K479" s="215" t="s">
        <v>126</v>
      </c>
      <c r="L479" s="220"/>
      <c r="M479" s="221" t="s">
        <v>1</v>
      </c>
      <c r="N479" s="222" t="s">
        <v>43</v>
      </c>
      <c r="O479" s="90"/>
      <c r="P479" s="223">
        <f>O479*H479</f>
        <v>0</v>
      </c>
      <c r="Q479" s="223">
        <v>0.00017000000000000001</v>
      </c>
      <c r="R479" s="223">
        <f>Q479*H479</f>
        <v>0.034000000000000002</v>
      </c>
      <c r="S479" s="223">
        <v>0</v>
      </c>
      <c r="T479" s="224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25" t="s">
        <v>127</v>
      </c>
      <c r="AT479" s="225" t="s">
        <v>122</v>
      </c>
      <c r="AU479" s="225" t="s">
        <v>88</v>
      </c>
      <c r="AY479" s="16" t="s">
        <v>119</v>
      </c>
      <c r="BE479" s="226">
        <f>IF(N479="základní",J479,0)</f>
        <v>0</v>
      </c>
      <c r="BF479" s="226">
        <f>IF(N479="snížená",J479,0)</f>
        <v>0</v>
      </c>
      <c r="BG479" s="226">
        <f>IF(N479="zákl. přenesená",J479,0)</f>
        <v>0</v>
      </c>
      <c r="BH479" s="226">
        <f>IF(N479="sníž. přenesená",J479,0)</f>
        <v>0</v>
      </c>
      <c r="BI479" s="226">
        <f>IF(N479="nulová",J479,0)</f>
        <v>0</v>
      </c>
      <c r="BJ479" s="16" t="s">
        <v>86</v>
      </c>
      <c r="BK479" s="226">
        <f>ROUND(I479*H479,2)</f>
        <v>0</v>
      </c>
      <c r="BL479" s="16" t="s">
        <v>128</v>
      </c>
      <c r="BM479" s="225" t="s">
        <v>803</v>
      </c>
    </row>
    <row r="480" s="2" customFormat="1">
      <c r="A480" s="37"/>
      <c r="B480" s="38"/>
      <c r="C480" s="39"/>
      <c r="D480" s="227" t="s">
        <v>130</v>
      </c>
      <c r="E480" s="39"/>
      <c r="F480" s="228" t="s">
        <v>802</v>
      </c>
      <c r="G480" s="39"/>
      <c r="H480" s="39"/>
      <c r="I480" s="229"/>
      <c r="J480" s="39"/>
      <c r="K480" s="39"/>
      <c r="L480" s="43"/>
      <c r="M480" s="230"/>
      <c r="N480" s="231"/>
      <c r="O480" s="90"/>
      <c r="P480" s="90"/>
      <c r="Q480" s="90"/>
      <c r="R480" s="90"/>
      <c r="S480" s="90"/>
      <c r="T480" s="91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16" t="s">
        <v>130</v>
      </c>
      <c r="AU480" s="16" t="s">
        <v>88</v>
      </c>
    </row>
    <row r="481" s="2" customFormat="1" ht="24.15" customHeight="1">
      <c r="A481" s="37"/>
      <c r="B481" s="38"/>
      <c r="C481" s="232" t="s">
        <v>804</v>
      </c>
      <c r="D481" s="232" t="s">
        <v>131</v>
      </c>
      <c r="E481" s="233" t="s">
        <v>805</v>
      </c>
      <c r="F481" s="234" t="s">
        <v>806</v>
      </c>
      <c r="G481" s="235" t="s">
        <v>754</v>
      </c>
      <c r="H481" s="236">
        <v>230</v>
      </c>
      <c r="I481" s="237"/>
      <c r="J481" s="238">
        <f>ROUND(I481*H481,2)</f>
        <v>0</v>
      </c>
      <c r="K481" s="234" t="s">
        <v>126</v>
      </c>
      <c r="L481" s="43"/>
      <c r="M481" s="239" t="s">
        <v>1</v>
      </c>
      <c r="N481" s="240" t="s">
        <v>43</v>
      </c>
      <c r="O481" s="90"/>
      <c r="P481" s="223">
        <f>O481*H481</f>
        <v>0</v>
      </c>
      <c r="Q481" s="223">
        <v>0</v>
      </c>
      <c r="R481" s="223">
        <f>Q481*H481</f>
        <v>0</v>
      </c>
      <c r="S481" s="223">
        <v>0</v>
      </c>
      <c r="T481" s="224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25" t="s">
        <v>128</v>
      </c>
      <c r="AT481" s="225" t="s">
        <v>131</v>
      </c>
      <c r="AU481" s="225" t="s">
        <v>88</v>
      </c>
      <c r="AY481" s="16" t="s">
        <v>119</v>
      </c>
      <c r="BE481" s="226">
        <f>IF(N481="základní",J481,0)</f>
        <v>0</v>
      </c>
      <c r="BF481" s="226">
        <f>IF(N481="snížená",J481,0)</f>
        <v>0</v>
      </c>
      <c r="BG481" s="226">
        <f>IF(N481="zákl. přenesená",J481,0)</f>
        <v>0</v>
      </c>
      <c r="BH481" s="226">
        <f>IF(N481="sníž. přenesená",J481,0)</f>
        <v>0</v>
      </c>
      <c r="BI481" s="226">
        <f>IF(N481="nulová",J481,0)</f>
        <v>0</v>
      </c>
      <c r="BJ481" s="16" t="s">
        <v>86</v>
      </c>
      <c r="BK481" s="226">
        <f>ROUND(I481*H481,2)</f>
        <v>0</v>
      </c>
      <c r="BL481" s="16" t="s">
        <v>128</v>
      </c>
      <c r="BM481" s="225" t="s">
        <v>807</v>
      </c>
    </row>
    <row r="482" s="2" customFormat="1">
      <c r="A482" s="37"/>
      <c r="B482" s="38"/>
      <c r="C482" s="39"/>
      <c r="D482" s="227" t="s">
        <v>130</v>
      </c>
      <c r="E482" s="39"/>
      <c r="F482" s="228" t="s">
        <v>806</v>
      </c>
      <c r="G482" s="39"/>
      <c r="H482" s="39"/>
      <c r="I482" s="229"/>
      <c r="J482" s="39"/>
      <c r="K482" s="39"/>
      <c r="L482" s="43"/>
      <c r="M482" s="230"/>
      <c r="N482" s="231"/>
      <c r="O482" s="90"/>
      <c r="P482" s="90"/>
      <c r="Q482" s="90"/>
      <c r="R482" s="90"/>
      <c r="S482" s="90"/>
      <c r="T482" s="91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T482" s="16" t="s">
        <v>130</v>
      </c>
      <c r="AU482" s="16" t="s">
        <v>88</v>
      </c>
    </row>
    <row r="483" s="2" customFormat="1" ht="16.5" customHeight="1">
      <c r="A483" s="37"/>
      <c r="B483" s="38"/>
      <c r="C483" s="213" t="s">
        <v>808</v>
      </c>
      <c r="D483" s="213" t="s">
        <v>122</v>
      </c>
      <c r="E483" s="214" t="s">
        <v>809</v>
      </c>
      <c r="F483" s="215" t="s">
        <v>810</v>
      </c>
      <c r="G483" s="216" t="s">
        <v>125</v>
      </c>
      <c r="H483" s="217">
        <v>4</v>
      </c>
      <c r="I483" s="218"/>
      <c r="J483" s="219">
        <f>ROUND(I483*H483,2)</f>
        <v>0</v>
      </c>
      <c r="K483" s="215" t="s">
        <v>126</v>
      </c>
      <c r="L483" s="220"/>
      <c r="M483" s="221" t="s">
        <v>1</v>
      </c>
      <c r="N483" s="222" t="s">
        <v>43</v>
      </c>
      <c r="O483" s="90"/>
      <c r="P483" s="223">
        <f>O483*H483</f>
        <v>0</v>
      </c>
      <c r="Q483" s="223">
        <v>0.00010000000000000001</v>
      </c>
      <c r="R483" s="223">
        <f>Q483*H483</f>
        <v>0.00040000000000000002</v>
      </c>
      <c r="S483" s="223">
        <v>0</v>
      </c>
      <c r="T483" s="224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25" t="s">
        <v>156</v>
      </c>
      <c r="AT483" s="225" t="s">
        <v>122</v>
      </c>
      <c r="AU483" s="225" t="s">
        <v>88</v>
      </c>
      <c r="AY483" s="16" t="s">
        <v>119</v>
      </c>
      <c r="BE483" s="226">
        <f>IF(N483="základní",J483,0)</f>
        <v>0</v>
      </c>
      <c r="BF483" s="226">
        <f>IF(N483="snížená",J483,0)</f>
        <v>0</v>
      </c>
      <c r="BG483" s="226">
        <f>IF(N483="zákl. přenesená",J483,0)</f>
        <v>0</v>
      </c>
      <c r="BH483" s="226">
        <f>IF(N483="sníž. přenesená",J483,0)</f>
        <v>0</v>
      </c>
      <c r="BI483" s="226">
        <f>IF(N483="nulová",J483,0)</f>
        <v>0</v>
      </c>
      <c r="BJ483" s="16" t="s">
        <v>86</v>
      </c>
      <c r="BK483" s="226">
        <f>ROUND(I483*H483,2)</f>
        <v>0</v>
      </c>
      <c r="BL483" s="16" t="s">
        <v>139</v>
      </c>
      <c r="BM483" s="225" t="s">
        <v>811</v>
      </c>
    </row>
    <row r="484" s="2" customFormat="1">
      <c r="A484" s="37"/>
      <c r="B484" s="38"/>
      <c r="C484" s="39"/>
      <c r="D484" s="227" t="s">
        <v>130</v>
      </c>
      <c r="E484" s="39"/>
      <c r="F484" s="228" t="s">
        <v>810</v>
      </c>
      <c r="G484" s="39"/>
      <c r="H484" s="39"/>
      <c r="I484" s="229"/>
      <c r="J484" s="39"/>
      <c r="K484" s="39"/>
      <c r="L484" s="43"/>
      <c r="M484" s="230"/>
      <c r="N484" s="231"/>
      <c r="O484" s="90"/>
      <c r="P484" s="90"/>
      <c r="Q484" s="90"/>
      <c r="R484" s="90"/>
      <c r="S484" s="90"/>
      <c r="T484" s="91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T484" s="16" t="s">
        <v>130</v>
      </c>
      <c r="AU484" s="16" t="s">
        <v>88</v>
      </c>
    </row>
    <row r="485" s="2" customFormat="1" ht="16.5" customHeight="1">
      <c r="A485" s="37"/>
      <c r="B485" s="38"/>
      <c r="C485" s="213" t="s">
        <v>812</v>
      </c>
      <c r="D485" s="213" t="s">
        <v>122</v>
      </c>
      <c r="E485" s="214" t="s">
        <v>813</v>
      </c>
      <c r="F485" s="215" t="s">
        <v>814</v>
      </c>
      <c r="G485" s="216" t="s">
        <v>154</v>
      </c>
      <c r="H485" s="217">
        <v>40</v>
      </c>
      <c r="I485" s="218"/>
      <c r="J485" s="219">
        <f>ROUND(I485*H485,2)</f>
        <v>0</v>
      </c>
      <c r="K485" s="215" t="s">
        <v>1</v>
      </c>
      <c r="L485" s="220"/>
      <c r="M485" s="221" t="s">
        <v>1</v>
      </c>
      <c r="N485" s="222" t="s">
        <v>43</v>
      </c>
      <c r="O485" s="90"/>
      <c r="P485" s="223">
        <f>O485*H485</f>
        <v>0</v>
      </c>
      <c r="Q485" s="223">
        <v>0</v>
      </c>
      <c r="R485" s="223">
        <f>Q485*H485</f>
        <v>0</v>
      </c>
      <c r="S485" s="223">
        <v>0</v>
      </c>
      <c r="T485" s="224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25" t="s">
        <v>88</v>
      </c>
      <c r="AT485" s="225" t="s">
        <v>122</v>
      </c>
      <c r="AU485" s="225" t="s">
        <v>88</v>
      </c>
      <c r="AY485" s="16" t="s">
        <v>119</v>
      </c>
      <c r="BE485" s="226">
        <f>IF(N485="základní",J485,0)</f>
        <v>0</v>
      </c>
      <c r="BF485" s="226">
        <f>IF(N485="snížená",J485,0)</f>
        <v>0</v>
      </c>
      <c r="BG485" s="226">
        <f>IF(N485="zákl. přenesená",J485,0)</f>
        <v>0</v>
      </c>
      <c r="BH485" s="226">
        <f>IF(N485="sníž. přenesená",J485,0)</f>
        <v>0</v>
      </c>
      <c r="BI485" s="226">
        <f>IF(N485="nulová",J485,0)</f>
        <v>0</v>
      </c>
      <c r="BJ485" s="16" t="s">
        <v>86</v>
      </c>
      <c r="BK485" s="226">
        <f>ROUND(I485*H485,2)</f>
        <v>0</v>
      </c>
      <c r="BL485" s="16" t="s">
        <v>86</v>
      </c>
      <c r="BM485" s="225" t="s">
        <v>815</v>
      </c>
    </row>
    <row r="486" s="2" customFormat="1">
      <c r="A486" s="37"/>
      <c r="B486" s="38"/>
      <c r="C486" s="39"/>
      <c r="D486" s="227" t="s">
        <v>130</v>
      </c>
      <c r="E486" s="39"/>
      <c r="F486" s="228" t="s">
        <v>814</v>
      </c>
      <c r="G486" s="39"/>
      <c r="H486" s="39"/>
      <c r="I486" s="229"/>
      <c r="J486" s="39"/>
      <c r="K486" s="39"/>
      <c r="L486" s="43"/>
      <c r="M486" s="230"/>
      <c r="N486" s="231"/>
      <c r="O486" s="90"/>
      <c r="P486" s="90"/>
      <c r="Q486" s="90"/>
      <c r="R486" s="90"/>
      <c r="S486" s="90"/>
      <c r="T486" s="91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T486" s="16" t="s">
        <v>130</v>
      </c>
      <c r="AU486" s="16" t="s">
        <v>88</v>
      </c>
    </row>
    <row r="487" s="2" customFormat="1" ht="16.5" customHeight="1">
      <c r="A487" s="37"/>
      <c r="B487" s="38"/>
      <c r="C487" s="213" t="s">
        <v>816</v>
      </c>
      <c r="D487" s="213" t="s">
        <v>122</v>
      </c>
      <c r="E487" s="214" t="s">
        <v>817</v>
      </c>
      <c r="F487" s="215" t="s">
        <v>818</v>
      </c>
      <c r="G487" s="216" t="s">
        <v>154</v>
      </c>
      <c r="H487" s="217">
        <v>1</v>
      </c>
      <c r="I487" s="218"/>
      <c r="J487" s="219">
        <f>ROUND(I487*H487,2)</f>
        <v>0</v>
      </c>
      <c r="K487" s="215" t="s">
        <v>1</v>
      </c>
      <c r="L487" s="220"/>
      <c r="M487" s="221" t="s">
        <v>1</v>
      </c>
      <c r="N487" s="222" t="s">
        <v>43</v>
      </c>
      <c r="O487" s="90"/>
      <c r="P487" s="223">
        <f>O487*H487</f>
        <v>0</v>
      </c>
      <c r="Q487" s="223">
        <v>0</v>
      </c>
      <c r="R487" s="223">
        <f>Q487*H487</f>
        <v>0</v>
      </c>
      <c r="S487" s="223">
        <v>0</v>
      </c>
      <c r="T487" s="224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25" t="s">
        <v>88</v>
      </c>
      <c r="AT487" s="225" t="s">
        <v>122</v>
      </c>
      <c r="AU487" s="225" t="s">
        <v>88</v>
      </c>
      <c r="AY487" s="16" t="s">
        <v>119</v>
      </c>
      <c r="BE487" s="226">
        <f>IF(N487="základní",J487,0)</f>
        <v>0</v>
      </c>
      <c r="BF487" s="226">
        <f>IF(N487="snížená",J487,0)</f>
        <v>0</v>
      </c>
      <c r="BG487" s="226">
        <f>IF(N487="zákl. přenesená",J487,0)</f>
        <v>0</v>
      </c>
      <c r="BH487" s="226">
        <f>IF(N487="sníž. přenesená",J487,0)</f>
        <v>0</v>
      </c>
      <c r="BI487" s="226">
        <f>IF(N487="nulová",J487,0)</f>
        <v>0</v>
      </c>
      <c r="BJ487" s="16" t="s">
        <v>86</v>
      </c>
      <c r="BK487" s="226">
        <f>ROUND(I487*H487,2)</f>
        <v>0</v>
      </c>
      <c r="BL487" s="16" t="s">
        <v>86</v>
      </c>
      <c r="BM487" s="225" t="s">
        <v>819</v>
      </c>
    </row>
    <row r="488" s="2" customFormat="1">
      <c r="A488" s="37"/>
      <c r="B488" s="38"/>
      <c r="C488" s="39"/>
      <c r="D488" s="227" t="s">
        <v>130</v>
      </c>
      <c r="E488" s="39"/>
      <c r="F488" s="228" t="s">
        <v>818</v>
      </c>
      <c r="G488" s="39"/>
      <c r="H488" s="39"/>
      <c r="I488" s="229"/>
      <c r="J488" s="39"/>
      <c r="K488" s="39"/>
      <c r="L488" s="43"/>
      <c r="M488" s="230"/>
      <c r="N488" s="231"/>
      <c r="O488" s="90"/>
      <c r="P488" s="90"/>
      <c r="Q488" s="90"/>
      <c r="R488" s="90"/>
      <c r="S488" s="90"/>
      <c r="T488" s="91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T488" s="16" t="s">
        <v>130</v>
      </c>
      <c r="AU488" s="16" t="s">
        <v>88</v>
      </c>
    </row>
    <row r="489" s="2" customFormat="1" ht="24.15" customHeight="1">
      <c r="A489" s="37"/>
      <c r="B489" s="38"/>
      <c r="C489" s="213" t="s">
        <v>820</v>
      </c>
      <c r="D489" s="213" t="s">
        <v>122</v>
      </c>
      <c r="E489" s="214" t="s">
        <v>821</v>
      </c>
      <c r="F489" s="215" t="s">
        <v>822</v>
      </c>
      <c r="G489" s="216" t="s">
        <v>125</v>
      </c>
      <c r="H489" s="217">
        <v>3</v>
      </c>
      <c r="I489" s="218"/>
      <c r="J489" s="219">
        <f>ROUND(I489*H489,2)</f>
        <v>0</v>
      </c>
      <c r="K489" s="215" t="s">
        <v>126</v>
      </c>
      <c r="L489" s="220"/>
      <c r="M489" s="221" t="s">
        <v>1</v>
      </c>
      <c r="N489" s="222" t="s">
        <v>43</v>
      </c>
      <c r="O489" s="90"/>
      <c r="P489" s="223">
        <f>O489*H489</f>
        <v>0</v>
      </c>
      <c r="Q489" s="223">
        <v>0.00010000000000000001</v>
      </c>
      <c r="R489" s="223">
        <f>Q489*H489</f>
        <v>0.00030000000000000003</v>
      </c>
      <c r="S489" s="223">
        <v>0</v>
      </c>
      <c r="T489" s="224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25" t="s">
        <v>156</v>
      </c>
      <c r="AT489" s="225" t="s">
        <v>122</v>
      </c>
      <c r="AU489" s="225" t="s">
        <v>88</v>
      </c>
      <c r="AY489" s="16" t="s">
        <v>119</v>
      </c>
      <c r="BE489" s="226">
        <f>IF(N489="základní",J489,0)</f>
        <v>0</v>
      </c>
      <c r="BF489" s="226">
        <f>IF(N489="snížená",J489,0)</f>
        <v>0</v>
      </c>
      <c r="BG489" s="226">
        <f>IF(N489="zákl. přenesená",J489,0)</f>
        <v>0</v>
      </c>
      <c r="BH489" s="226">
        <f>IF(N489="sníž. přenesená",J489,0)</f>
        <v>0</v>
      </c>
      <c r="BI489" s="226">
        <f>IF(N489="nulová",J489,0)</f>
        <v>0</v>
      </c>
      <c r="BJ489" s="16" t="s">
        <v>86</v>
      </c>
      <c r="BK489" s="226">
        <f>ROUND(I489*H489,2)</f>
        <v>0</v>
      </c>
      <c r="BL489" s="16" t="s">
        <v>139</v>
      </c>
      <c r="BM489" s="225" t="s">
        <v>823</v>
      </c>
    </row>
    <row r="490" s="2" customFormat="1">
      <c r="A490" s="37"/>
      <c r="B490" s="38"/>
      <c r="C490" s="39"/>
      <c r="D490" s="227" t="s">
        <v>130</v>
      </c>
      <c r="E490" s="39"/>
      <c r="F490" s="228" t="s">
        <v>822</v>
      </c>
      <c r="G490" s="39"/>
      <c r="H490" s="39"/>
      <c r="I490" s="229"/>
      <c r="J490" s="39"/>
      <c r="K490" s="39"/>
      <c r="L490" s="43"/>
      <c r="M490" s="230"/>
      <c r="N490" s="231"/>
      <c r="O490" s="90"/>
      <c r="P490" s="90"/>
      <c r="Q490" s="90"/>
      <c r="R490" s="90"/>
      <c r="S490" s="90"/>
      <c r="T490" s="91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16" t="s">
        <v>130</v>
      </c>
      <c r="AU490" s="16" t="s">
        <v>88</v>
      </c>
    </row>
    <row r="491" s="2" customFormat="1" ht="24.15" customHeight="1">
      <c r="A491" s="37"/>
      <c r="B491" s="38"/>
      <c r="C491" s="213" t="s">
        <v>824</v>
      </c>
      <c r="D491" s="213" t="s">
        <v>122</v>
      </c>
      <c r="E491" s="214" t="s">
        <v>825</v>
      </c>
      <c r="F491" s="215" t="s">
        <v>826</v>
      </c>
      <c r="G491" s="216" t="s">
        <v>125</v>
      </c>
      <c r="H491" s="217">
        <v>2</v>
      </c>
      <c r="I491" s="218"/>
      <c r="J491" s="219">
        <f>ROUND(I491*H491,2)</f>
        <v>0</v>
      </c>
      <c r="K491" s="215" t="s">
        <v>126</v>
      </c>
      <c r="L491" s="220"/>
      <c r="M491" s="221" t="s">
        <v>1</v>
      </c>
      <c r="N491" s="222" t="s">
        <v>43</v>
      </c>
      <c r="O491" s="90"/>
      <c r="P491" s="223">
        <f>O491*H491</f>
        <v>0</v>
      </c>
      <c r="Q491" s="223">
        <v>0.00022000000000000001</v>
      </c>
      <c r="R491" s="223">
        <f>Q491*H491</f>
        <v>0.00044000000000000002</v>
      </c>
      <c r="S491" s="223">
        <v>0</v>
      </c>
      <c r="T491" s="224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225" t="s">
        <v>156</v>
      </c>
      <c r="AT491" s="225" t="s">
        <v>122</v>
      </c>
      <c r="AU491" s="225" t="s">
        <v>88</v>
      </c>
      <c r="AY491" s="16" t="s">
        <v>119</v>
      </c>
      <c r="BE491" s="226">
        <f>IF(N491="základní",J491,0)</f>
        <v>0</v>
      </c>
      <c r="BF491" s="226">
        <f>IF(N491="snížená",J491,0)</f>
        <v>0</v>
      </c>
      <c r="BG491" s="226">
        <f>IF(N491="zákl. přenesená",J491,0)</f>
        <v>0</v>
      </c>
      <c r="BH491" s="226">
        <f>IF(N491="sníž. přenesená",J491,0)</f>
        <v>0</v>
      </c>
      <c r="BI491" s="226">
        <f>IF(N491="nulová",J491,0)</f>
        <v>0</v>
      </c>
      <c r="BJ491" s="16" t="s">
        <v>86</v>
      </c>
      <c r="BK491" s="226">
        <f>ROUND(I491*H491,2)</f>
        <v>0</v>
      </c>
      <c r="BL491" s="16" t="s">
        <v>139</v>
      </c>
      <c r="BM491" s="225" t="s">
        <v>827</v>
      </c>
    </row>
    <row r="492" s="2" customFormat="1">
      <c r="A492" s="37"/>
      <c r="B492" s="38"/>
      <c r="C492" s="39"/>
      <c r="D492" s="227" t="s">
        <v>130</v>
      </c>
      <c r="E492" s="39"/>
      <c r="F492" s="228" t="s">
        <v>826</v>
      </c>
      <c r="G492" s="39"/>
      <c r="H492" s="39"/>
      <c r="I492" s="229"/>
      <c r="J492" s="39"/>
      <c r="K492" s="39"/>
      <c r="L492" s="43"/>
      <c r="M492" s="230"/>
      <c r="N492" s="231"/>
      <c r="O492" s="90"/>
      <c r="P492" s="90"/>
      <c r="Q492" s="90"/>
      <c r="R492" s="90"/>
      <c r="S492" s="90"/>
      <c r="T492" s="91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T492" s="16" t="s">
        <v>130</v>
      </c>
      <c r="AU492" s="16" t="s">
        <v>88</v>
      </c>
    </row>
    <row r="493" s="2" customFormat="1" ht="16.5" customHeight="1">
      <c r="A493" s="37"/>
      <c r="B493" s="38"/>
      <c r="C493" s="232" t="s">
        <v>828</v>
      </c>
      <c r="D493" s="232" t="s">
        <v>131</v>
      </c>
      <c r="E493" s="233" t="s">
        <v>829</v>
      </c>
      <c r="F493" s="234" t="s">
        <v>830</v>
      </c>
      <c r="G493" s="235" t="s">
        <v>154</v>
      </c>
      <c r="H493" s="236">
        <v>50</v>
      </c>
      <c r="I493" s="237"/>
      <c r="J493" s="238">
        <f>ROUND(I493*H493,2)</f>
        <v>0</v>
      </c>
      <c r="K493" s="234" t="s">
        <v>1</v>
      </c>
      <c r="L493" s="43"/>
      <c r="M493" s="239" t="s">
        <v>1</v>
      </c>
      <c r="N493" s="240" t="s">
        <v>43</v>
      </c>
      <c r="O493" s="90"/>
      <c r="P493" s="223">
        <f>O493*H493</f>
        <v>0</v>
      </c>
      <c r="Q493" s="223">
        <v>0</v>
      </c>
      <c r="R493" s="223">
        <f>Q493*H493</f>
        <v>0</v>
      </c>
      <c r="S493" s="223">
        <v>0</v>
      </c>
      <c r="T493" s="224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25" t="s">
        <v>86</v>
      </c>
      <c r="AT493" s="225" t="s">
        <v>131</v>
      </c>
      <c r="AU493" s="225" t="s">
        <v>88</v>
      </c>
      <c r="AY493" s="16" t="s">
        <v>119</v>
      </c>
      <c r="BE493" s="226">
        <f>IF(N493="základní",J493,0)</f>
        <v>0</v>
      </c>
      <c r="BF493" s="226">
        <f>IF(N493="snížená",J493,0)</f>
        <v>0</v>
      </c>
      <c r="BG493" s="226">
        <f>IF(N493="zákl. přenesená",J493,0)</f>
        <v>0</v>
      </c>
      <c r="BH493" s="226">
        <f>IF(N493="sníž. přenesená",J493,0)</f>
        <v>0</v>
      </c>
      <c r="BI493" s="226">
        <f>IF(N493="nulová",J493,0)</f>
        <v>0</v>
      </c>
      <c r="BJ493" s="16" t="s">
        <v>86</v>
      </c>
      <c r="BK493" s="226">
        <f>ROUND(I493*H493,2)</f>
        <v>0</v>
      </c>
      <c r="BL493" s="16" t="s">
        <v>86</v>
      </c>
      <c r="BM493" s="225" t="s">
        <v>831</v>
      </c>
    </row>
    <row r="494" s="2" customFormat="1">
      <c r="A494" s="37"/>
      <c r="B494" s="38"/>
      <c r="C494" s="39"/>
      <c r="D494" s="227" t="s">
        <v>130</v>
      </c>
      <c r="E494" s="39"/>
      <c r="F494" s="228" t="s">
        <v>830</v>
      </c>
      <c r="G494" s="39"/>
      <c r="H494" s="39"/>
      <c r="I494" s="229"/>
      <c r="J494" s="39"/>
      <c r="K494" s="39"/>
      <c r="L494" s="43"/>
      <c r="M494" s="230"/>
      <c r="N494" s="231"/>
      <c r="O494" s="90"/>
      <c r="P494" s="90"/>
      <c r="Q494" s="90"/>
      <c r="R494" s="90"/>
      <c r="S494" s="90"/>
      <c r="T494" s="91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T494" s="16" t="s">
        <v>130</v>
      </c>
      <c r="AU494" s="16" t="s">
        <v>88</v>
      </c>
    </row>
    <row r="495" s="2" customFormat="1" ht="16.5" customHeight="1">
      <c r="A495" s="37"/>
      <c r="B495" s="38"/>
      <c r="C495" s="213" t="s">
        <v>832</v>
      </c>
      <c r="D495" s="213" t="s">
        <v>122</v>
      </c>
      <c r="E495" s="214" t="s">
        <v>833</v>
      </c>
      <c r="F495" s="215" t="s">
        <v>834</v>
      </c>
      <c r="G495" s="216" t="s">
        <v>754</v>
      </c>
      <c r="H495" s="217">
        <v>30</v>
      </c>
      <c r="I495" s="218"/>
      <c r="J495" s="219">
        <f>ROUND(I495*H495,2)</f>
        <v>0</v>
      </c>
      <c r="K495" s="215" t="s">
        <v>126</v>
      </c>
      <c r="L495" s="220"/>
      <c r="M495" s="221" t="s">
        <v>1</v>
      </c>
      <c r="N495" s="222" t="s">
        <v>43</v>
      </c>
      <c r="O495" s="90"/>
      <c r="P495" s="223">
        <f>O495*H495</f>
        <v>0</v>
      </c>
      <c r="Q495" s="223">
        <v>8.0000000000000007E-05</v>
      </c>
      <c r="R495" s="223">
        <f>Q495*H495</f>
        <v>0.0024000000000000002</v>
      </c>
      <c r="S495" s="223">
        <v>0</v>
      </c>
      <c r="T495" s="224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25" t="s">
        <v>127</v>
      </c>
      <c r="AT495" s="225" t="s">
        <v>122</v>
      </c>
      <c r="AU495" s="225" t="s">
        <v>88</v>
      </c>
      <c r="AY495" s="16" t="s">
        <v>119</v>
      </c>
      <c r="BE495" s="226">
        <f>IF(N495="základní",J495,0)</f>
        <v>0</v>
      </c>
      <c r="BF495" s="226">
        <f>IF(N495="snížená",J495,0)</f>
        <v>0</v>
      </c>
      <c r="BG495" s="226">
        <f>IF(N495="zákl. přenesená",J495,0)</f>
        <v>0</v>
      </c>
      <c r="BH495" s="226">
        <f>IF(N495="sníž. přenesená",J495,0)</f>
        <v>0</v>
      </c>
      <c r="BI495" s="226">
        <f>IF(N495="nulová",J495,0)</f>
        <v>0</v>
      </c>
      <c r="BJ495" s="16" t="s">
        <v>86</v>
      </c>
      <c r="BK495" s="226">
        <f>ROUND(I495*H495,2)</f>
        <v>0</v>
      </c>
      <c r="BL495" s="16" t="s">
        <v>128</v>
      </c>
      <c r="BM495" s="225" t="s">
        <v>835</v>
      </c>
    </row>
    <row r="496" s="2" customFormat="1">
      <c r="A496" s="37"/>
      <c r="B496" s="38"/>
      <c r="C496" s="39"/>
      <c r="D496" s="227" t="s">
        <v>130</v>
      </c>
      <c r="E496" s="39"/>
      <c r="F496" s="228" t="s">
        <v>834</v>
      </c>
      <c r="G496" s="39"/>
      <c r="H496" s="39"/>
      <c r="I496" s="229"/>
      <c r="J496" s="39"/>
      <c r="K496" s="39"/>
      <c r="L496" s="43"/>
      <c r="M496" s="230"/>
      <c r="N496" s="231"/>
      <c r="O496" s="90"/>
      <c r="P496" s="90"/>
      <c r="Q496" s="90"/>
      <c r="R496" s="90"/>
      <c r="S496" s="90"/>
      <c r="T496" s="91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16" t="s">
        <v>130</v>
      </c>
      <c r="AU496" s="16" t="s">
        <v>88</v>
      </c>
    </row>
    <row r="497" s="13" customFormat="1">
      <c r="A497" s="13"/>
      <c r="B497" s="241"/>
      <c r="C497" s="242"/>
      <c r="D497" s="227" t="s">
        <v>198</v>
      </c>
      <c r="E497" s="243" t="s">
        <v>1</v>
      </c>
      <c r="F497" s="244" t="s">
        <v>836</v>
      </c>
      <c r="G497" s="242"/>
      <c r="H497" s="245">
        <v>30</v>
      </c>
      <c r="I497" s="246"/>
      <c r="J497" s="242"/>
      <c r="K497" s="242"/>
      <c r="L497" s="247"/>
      <c r="M497" s="248"/>
      <c r="N497" s="249"/>
      <c r="O497" s="249"/>
      <c r="P497" s="249"/>
      <c r="Q497" s="249"/>
      <c r="R497" s="249"/>
      <c r="S497" s="249"/>
      <c r="T497" s="25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1" t="s">
        <v>198</v>
      </c>
      <c r="AU497" s="251" t="s">
        <v>88</v>
      </c>
      <c r="AV497" s="13" t="s">
        <v>88</v>
      </c>
      <c r="AW497" s="13" t="s">
        <v>34</v>
      </c>
      <c r="AX497" s="13" t="s">
        <v>86</v>
      </c>
      <c r="AY497" s="251" t="s">
        <v>119</v>
      </c>
    </row>
    <row r="498" s="2" customFormat="1" ht="16.5" customHeight="1">
      <c r="A498" s="37"/>
      <c r="B498" s="38"/>
      <c r="C498" s="213" t="s">
        <v>837</v>
      </c>
      <c r="D498" s="213" t="s">
        <v>122</v>
      </c>
      <c r="E498" s="214" t="s">
        <v>838</v>
      </c>
      <c r="F498" s="215" t="s">
        <v>839</v>
      </c>
      <c r="G498" s="216" t="s">
        <v>754</v>
      </c>
      <c r="H498" s="217">
        <v>490</v>
      </c>
      <c r="I498" s="218"/>
      <c r="J498" s="219">
        <f>ROUND(I498*H498,2)</f>
        <v>0</v>
      </c>
      <c r="K498" s="215" t="s">
        <v>126</v>
      </c>
      <c r="L498" s="220"/>
      <c r="M498" s="221" t="s">
        <v>1</v>
      </c>
      <c r="N498" s="222" t="s">
        <v>43</v>
      </c>
      <c r="O498" s="90"/>
      <c r="P498" s="223">
        <f>O498*H498</f>
        <v>0</v>
      </c>
      <c r="Q498" s="223">
        <v>0.00012999999999999999</v>
      </c>
      <c r="R498" s="223">
        <f>Q498*H498</f>
        <v>0.063699999999999993</v>
      </c>
      <c r="S498" s="223">
        <v>0</v>
      </c>
      <c r="T498" s="224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25" t="s">
        <v>127</v>
      </c>
      <c r="AT498" s="225" t="s">
        <v>122</v>
      </c>
      <c r="AU498" s="225" t="s">
        <v>88</v>
      </c>
      <c r="AY498" s="16" t="s">
        <v>119</v>
      </c>
      <c r="BE498" s="226">
        <f>IF(N498="základní",J498,0)</f>
        <v>0</v>
      </c>
      <c r="BF498" s="226">
        <f>IF(N498="snížená",J498,0)</f>
        <v>0</v>
      </c>
      <c r="BG498" s="226">
        <f>IF(N498="zákl. přenesená",J498,0)</f>
        <v>0</v>
      </c>
      <c r="BH498" s="226">
        <f>IF(N498="sníž. přenesená",J498,0)</f>
        <v>0</v>
      </c>
      <c r="BI498" s="226">
        <f>IF(N498="nulová",J498,0)</f>
        <v>0</v>
      </c>
      <c r="BJ498" s="16" t="s">
        <v>86</v>
      </c>
      <c r="BK498" s="226">
        <f>ROUND(I498*H498,2)</f>
        <v>0</v>
      </c>
      <c r="BL498" s="16" t="s">
        <v>128</v>
      </c>
      <c r="BM498" s="225" t="s">
        <v>840</v>
      </c>
    </row>
    <row r="499" s="2" customFormat="1">
      <c r="A499" s="37"/>
      <c r="B499" s="38"/>
      <c r="C499" s="39"/>
      <c r="D499" s="227" t="s">
        <v>130</v>
      </c>
      <c r="E499" s="39"/>
      <c r="F499" s="228" t="s">
        <v>839</v>
      </c>
      <c r="G499" s="39"/>
      <c r="H499" s="39"/>
      <c r="I499" s="229"/>
      <c r="J499" s="39"/>
      <c r="K499" s="39"/>
      <c r="L499" s="43"/>
      <c r="M499" s="230"/>
      <c r="N499" s="231"/>
      <c r="O499" s="90"/>
      <c r="P499" s="90"/>
      <c r="Q499" s="90"/>
      <c r="R499" s="90"/>
      <c r="S499" s="90"/>
      <c r="T499" s="91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16" t="s">
        <v>130</v>
      </c>
      <c r="AU499" s="16" t="s">
        <v>88</v>
      </c>
    </row>
    <row r="500" s="2" customFormat="1" ht="16.5" customHeight="1">
      <c r="A500" s="37"/>
      <c r="B500" s="38"/>
      <c r="C500" s="213" t="s">
        <v>841</v>
      </c>
      <c r="D500" s="213" t="s">
        <v>122</v>
      </c>
      <c r="E500" s="214" t="s">
        <v>842</v>
      </c>
      <c r="F500" s="215" t="s">
        <v>843</v>
      </c>
      <c r="G500" s="216" t="s">
        <v>754</v>
      </c>
      <c r="H500" s="217">
        <v>120</v>
      </c>
      <c r="I500" s="218"/>
      <c r="J500" s="219">
        <f>ROUND(I500*H500,2)</f>
        <v>0</v>
      </c>
      <c r="K500" s="215" t="s">
        <v>126</v>
      </c>
      <c r="L500" s="220"/>
      <c r="M500" s="221" t="s">
        <v>1</v>
      </c>
      <c r="N500" s="222" t="s">
        <v>43</v>
      </c>
      <c r="O500" s="90"/>
      <c r="P500" s="223">
        <f>O500*H500</f>
        <v>0</v>
      </c>
      <c r="Q500" s="223">
        <v>0.00018000000000000001</v>
      </c>
      <c r="R500" s="223">
        <f>Q500*H500</f>
        <v>0.021600000000000001</v>
      </c>
      <c r="S500" s="223">
        <v>0</v>
      </c>
      <c r="T500" s="224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25" t="s">
        <v>127</v>
      </c>
      <c r="AT500" s="225" t="s">
        <v>122</v>
      </c>
      <c r="AU500" s="225" t="s">
        <v>88</v>
      </c>
      <c r="AY500" s="16" t="s">
        <v>119</v>
      </c>
      <c r="BE500" s="226">
        <f>IF(N500="základní",J500,0)</f>
        <v>0</v>
      </c>
      <c r="BF500" s="226">
        <f>IF(N500="snížená",J500,0)</f>
        <v>0</v>
      </c>
      <c r="BG500" s="226">
        <f>IF(N500="zákl. přenesená",J500,0)</f>
        <v>0</v>
      </c>
      <c r="BH500" s="226">
        <f>IF(N500="sníž. přenesená",J500,0)</f>
        <v>0</v>
      </c>
      <c r="BI500" s="226">
        <f>IF(N500="nulová",J500,0)</f>
        <v>0</v>
      </c>
      <c r="BJ500" s="16" t="s">
        <v>86</v>
      </c>
      <c r="BK500" s="226">
        <f>ROUND(I500*H500,2)</f>
        <v>0</v>
      </c>
      <c r="BL500" s="16" t="s">
        <v>128</v>
      </c>
      <c r="BM500" s="225" t="s">
        <v>844</v>
      </c>
    </row>
    <row r="501" s="2" customFormat="1">
      <c r="A501" s="37"/>
      <c r="B501" s="38"/>
      <c r="C501" s="39"/>
      <c r="D501" s="227" t="s">
        <v>130</v>
      </c>
      <c r="E501" s="39"/>
      <c r="F501" s="228" t="s">
        <v>843</v>
      </c>
      <c r="G501" s="39"/>
      <c r="H501" s="39"/>
      <c r="I501" s="229"/>
      <c r="J501" s="39"/>
      <c r="K501" s="39"/>
      <c r="L501" s="43"/>
      <c r="M501" s="230"/>
      <c r="N501" s="231"/>
      <c r="O501" s="90"/>
      <c r="P501" s="90"/>
      <c r="Q501" s="90"/>
      <c r="R501" s="90"/>
      <c r="S501" s="90"/>
      <c r="T501" s="91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T501" s="16" t="s">
        <v>130</v>
      </c>
      <c r="AU501" s="16" t="s">
        <v>88</v>
      </c>
    </row>
    <row r="502" s="2" customFormat="1" ht="16.5" customHeight="1">
      <c r="A502" s="37"/>
      <c r="B502" s="38"/>
      <c r="C502" s="213" t="s">
        <v>845</v>
      </c>
      <c r="D502" s="213" t="s">
        <v>122</v>
      </c>
      <c r="E502" s="214" t="s">
        <v>846</v>
      </c>
      <c r="F502" s="215" t="s">
        <v>847</v>
      </c>
      <c r="G502" s="216" t="s">
        <v>754</v>
      </c>
      <c r="H502" s="217">
        <v>230</v>
      </c>
      <c r="I502" s="218"/>
      <c r="J502" s="219">
        <f>ROUND(I502*H502,2)</f>
        <v>0</v>
      </c>
      <c r="K502" s="215" t="s">
        <v>126</v>
      </c>
      <c r="L502" s="220"/>
      <c r="M502" s="221" t="s">
        <v>1</v>
      </c>
      <c r="N502" s="222" t="s">
        <v>43</v>
      </c>
      <c r="O502" s="90"/>
      <c r="P502" s="223">
        <f>O502*H502</f>
        <v>0</v>
      </c>
      <c r="Q502" s="223">
        <v>0.00038999999999999999</v>
      </c>
      <c r="R502" s="223">
        <f>Q502*H502</f>
        <v>0.089700000000000002</v>
      </c>
      <c r="S502" s="223">
        <v>0</v>
      </c>
      <c r="T502" s="224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25" t="s">
        <v>127</v>
      </c>
      <c r="AT502" s="225" t="s">
        <v>122</v>
      </c>
      <c r="AU502" s="225" t="s">
        <v>88</v>
      </c>
      <c r="AY502" s="16" t="s">
        <v>119</v>
      </c>
      <c r="BE502" s="226">
        <f>IF(N502="základní",J502,0)</f>
        <v>0</v>
      </c>
      <c r="BF502" s="226">
        <f>IF(N502="snížená",J502,0)</f>
        <v>0</v>
      </c>
      <c r="BG502" s="226">
        <f>IF(N502="zákl. přenesená",J502,0)</f>
        <v>0</v>
      </c>
      <c r="BH502" s="226">
        <f>IF(N502="sníž. přenesená",J502,0)</f>
        <v>0</v>
      </c>
      <c r="BI502" s="226">
        <f>IF(N502="nulová",J502,0)</f>
        <v>0</v>
      </c>
      <c r="BJ502" s="16" t="s">
        <v>86</v>
      </c>
      <c r="BK502" s="226">
        <f>ROUND(I502*H502,2)</f>
        <v>0</v>
      </c>
      <c r="BL502" s="16" t="s">
        <v>128</v>
      </c>
      <c r="BM502" s="225" t="s">
        <v>848</v>
      </c>
    </row>
    <row r="503" s="2" customFormat="1">
      <c r="A503" s="37"/>
      <c r="B503" s="38"/>
      <c r="C503" s="39"/>
      <c r="D503" s="227" t="s">
        <v>130</v>
      </c>
      <c r="E503" s="39"/>
      <c r="F503" s="228" t="s">
        <v>847</v>
      </c>
      <c r="G503" s="39"/>
      <c r="H503" s="39"/>
      <c r="I503" s="229"/>
      <c r="J503" s="39"/>
      <c r="K503" s="39"/>
      <c r="L503" s="43"/>
      <c r="M503" s="230"/>
      <c r="N503" s="231"/>
      <c r="O503" s="90"/>
      <c r="P503" s="90"/>
      <c r="Q503" s="90"/>
      <c r="R503" s="90"/>
      <c r="S503" s="90"/>
      <c r="T503" s="91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16" t="s">
        <v>130</v>
      </c>
      <c r="AU503" s="16" t="s">
        <v>88</v>
      </c>
    </row>
    <row r="504" s="13" customFormat="1">
      <c r="A504" s="13"/>
      <c r="B504" s="241"/>
      <c r="C504" s="242"/>
      <c r="D504" s="227" t="s">
        <v>198</v>
      </c>
      <c r="E504" s="243" t="s">
        <v>1</v>
      </c>
      <c r="F504" s="244" t="s">
        <v>849</v>
      </c>
      <c r="G504" s="242"/>
      <c r="H504" s="245">
        <v>230</v>
      </c>
      <c r="I504" s="246"/>
      <c r="J504" s="242"/>
      <c r="K504" s="242"/>
      <c r="L504" s="247"/>
      <c r="M504" s="248"/>
      <c r="N504" s="249"/>
      <c r="O504" s="249"/>
      <c r="P504" s="249"/>
      <c r="Q504" s="249"/>
      <c r="R504" s="249"/>
      <c r="S504" s="249"/>
      <c r="T504" s="25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1" t="s">
        <v>198</v>
      </c>
      <c r="AU504" s="251" t="s">
        <v>88</v>
      </c>
      <c r="AV504" s="13" t="s">
        <v>88</v>
      </c>
      <c r="AW504" s="13" t="s">
        <v>34</v>
      </c>
      <c r="AX504" s="13" t="s">
        <v>86</v>
      </c>
      <c r="AY504" s="251" t="s">
        <v>119</v>
      </c>
    </row>
    <row r="505" s="2" customFormat="1" ht="16.5" customHeight="1">
      <c r="A505" s="37"/>
      <c r="B505" s="38"/>
      <c r="C505" s="232" t="s">
        <v>850</v>
      </c>
      <c r="D505" s="232" t="s">
        <v>131</v>
      </c>
      <c r="E505" s="233" t="s">
        <v>851</v>
      </c>
      <c r="F505" s="234" t="s">
        <v>852</v>
      </c>
      <c r="G505" s="235" t="s">
        <v>754</v>
      </c>
      <c r="H505" s="236">
        <v>870</v>
      </c>
      <c r="I505" s="237"/>
      <c r="J505" s="238">
        <f>ROUND(I505*H505,2)</f>
        <v>0</v>
      </c>
      <c r="K505" s="234" t="s">
        <v>126</v>
      </c>
      <c r="L505" s="43"/>
      <c r="M505" s="239" t="s">
        <v>1</v>
      </c>
      <c r="N505" s="240" t="s">
        <v>43</v>
      </c>
      <c r="O505" s="90"/>
      <c r="P505" s="223">
        <f>O505*H505</f>
        <v>0</v>
      </c>
      <c r="Q505" s="223">
        <v>0</v>
      </c>
      <c r="R505" s="223">
        <f>Q505*H505</f>
        <v>0</v>
      </c>
      <c r="S505" s="223">
        <v>0</v>
      </c>
      <c r="T505" s="224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25" t="s">
        <v>128</v>
      </c>
      <c r="AT505" s="225" t="s">
        <v>131</v>
      </c>
      <c r="AU505" s="225" t="s">
        <v>88</v>
      </c>
      <c r="AY505" s="16" t="s">
        <v>119</v>
      </c>
      <c r="BE505" s="226">
        <f>IF(N505="základní",J505,0)</f>
        <v>0</v>
      </c>
      <c r="BF505" s="226">
        <f>IF(N505="snížená",J505,0)</f>
        <v>0</v>
      </c>
      <c r="BG505" s="226">
        <f>IF(N505="zákl. přenesená",J505,0)</f>
        <v>0</v>
      </c>
      <c r="BH505" s="226">
        <f>IF(N505="sníž. přenesená",J505,0)</f>
        <v>0</v>
      </c>
      <c r="BI505" s="226">
        <f>IF(N505="nulová",J505,0)</f>
        <v>0</v>
      </c>
      <c r="BJ505" s="16" t="s">
        <v>86</v>
      </c>
      <c r="BK505" s="226">
        <f>ROUND(I505*H505,2)</f>
        <v>0</v>
      </c>
      <c r="BL505" s="16" t="s">
        <v>128</v>
      </c>
      <c r="BM505" s="225" t="s">
        <v>853</v>
      </c>
    </row>
    <row r="506" s="2" customFormat="1">
      <c r="A506" s="37"/>
      <c r="B506" s="38"/>
      <c r="C506" s="39"/>
      <c r="D506" s="227" t="s">
        <v>130</v>
      </c>
      <c r="E506" s="39"/>
      <c r="F506" s="228" t="s">
        <v>852</v>
      </c>
      <c r="G506" s="39"/>
      <c r="H506" s="39"/>
      <c r="I506" s="229"/>
      <c r="J506" s="39"/>
      <c r="K506" s="39"/>
      <c r="L506" s="43"/>
      <c r="M506" s="230"/>
      <c r="N506" s="231"/>
      <c r="O506" s="90"/>
      <c r="P506" s="90"/>
      <c r="Q506" s="90"/>
      <c r="R506" s="90"/>
      <c r="S506" s="90"/>
      <c r="T506" s="91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T506" s="16" t="s">
        <v>130</v>
      </c>
      <c r="AU506" s="16" t="s">
        <v>88</v>
      </c>
    </row>
    <row r="507" s="2" customFormat="1" ht="16.5" customHeight="1">
      <c r="A507" s="37"/>
      <c r="B507" s="38"/>
      <c r="C507" s="213" t="s">
        <v>854</v>
      </c>
      <c r="D507" s="213" t="s">
        <v>122</v>
      </c>
      <c r="E507" s="214" t="s">
        <v>855</v>
      </c>
      <c r="F507" s="215" t="s">
        <v>856</v>
      </c>
      <c r="G507" s="216" t="s">
        <v>754</v>
      </c>
      <c r="H507" s="217">
        <v>42</v>
      </c>
      <c r="I507" s="218"/>
      <c r="J507" s="219">
        <f>ROUND(I507*H507,2)</f>
        <v>0</v>
      </c>
      <c r="K507" s="215" t="s">
        <v>1</v>
      </c>
      <c r="L507" s="220"/>
      <c r="M507" s="221" t="s">
        <v>1</v>
      </c>
      <c r="N507" s="222" t="s">
        <v>43</v>
      </c>
      <c r="O507" s="90"/>
      <c r="P507" s="223">
        <f>O507*H507</f>
        <v>0</v>
      </c>
      <c r="Q507" s="223">
        <v>0</v>
      </c>
      <c r="R507" s="223">
        <f>Q507*H507</f>
        <v>0</v>
      </c>
      <c r="S507" s="223">
        <v>0</v>
      </c>
      <c r="T507" s="224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25" t="s">
        <v>127</v>
      </c>
      <c r="AT507" s="225" t="s">
        <v>122</v>
      </c>
      <c r="AU507" s="225" t="s">
        <v>88</v>
      </c>
      <c r="AY507" s="16" t="s">
        <v>119</v>
      </c>
      <c r="BE507" s="226">
        <f>IF(N507="základní",J507,0)</f>
        <v>0</v>
      </c>
      <c r="BF507" s="226">
        <f>IF(N507="snížená",J507,0)</f>
        <v>0</v>
      </c>
      <c r="BG507" s="226">
        <f>IF(N507="zákl. přenesená",J507,0)</f>
        <v>0</v>
      </c>
      <c r="BH507" s="226">
        <f>IF(N507="sníž. přenesená",J507,0)</f>
        <v>0</v>
      </c>
      <c r="BI507" s="226">
        <f>IF(N507="nulová",J507,0)</f>
        <v>0</v>
      </c>
      <c r="BJ507" s="16" t="s">
        <v>86</v>
      </c>
      <c r="BK507" s="226">
        <f>ROUND(I507*H507,2)</f>
        <v>0</v>
      </c>
      <c r="BL507" s="16" t="s">
        <v>128</v>
      </c>
      <c r="BM507" s="225" t="s">
        <v>857</v>
      </c>
    </row>
    <row r="508" s="2" customFormat="1">
      <c r="A508" s="37"/>
      <c r="B508" s="38"/>
      <c r="C508" s="39"/>
      <c r="D508" s="227" t="s">
        <v>130</v>
      </c>
      <c r="E508" s="39"/>
      <c r="F508" s="228" t="s">
        <v>856</v>
      </c>
      <c r="G508" s="39"/>
      <c r="H508" s="39"/>
      <c r="I508" s="229"/>
      <c r="J508" s="39"/>
      <c r="K508" s="39"/>
      <c r="L508" s="43"/>
      <c r="M508" s="230"/>
      <c r="N508" s="231"/>
      <c r="O508" s="90"/>
      <c r="P508" s="90"/>
      <c r="Q508" s="90"/>
      <c r="R508" s="90"/>
      <c r="S508" s="90"/>
      <c r="T508" s="91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T508" s="16" t="s">
        <v>130</v>
      </c>
      <c r="AU508" s="16" t="s">
        <v>88</v>
      </c>
    </row>
    <row r="509" s="2" customFormat="1" ht="24.15" customHeight="1">
      <c r="A509" s="37"/>
      <c r="B509" s="38"/>
      <c r="C509" s="232" t="s">
        <v>858</v>
      </c>
      <c r="D509" s="232" t="s">
        <v>131</v>
      </c>
      <c r="E509" s="233" t="s">
        <v>859</v>
      </c>
      <c r="F509" s="234" t="s">
        <v>860</v>
      </c>
      <c r="G509" s="235" t="s">
        <v>754</v>
      </c>
      <c r="H509" s="236">
        <v>42</v>
      </c>
      <c r="I509" s="237"/>
      <c r="J509" s="238">
        <f>ROUND(I509*H509,2)</f>
        <v>0</v>
      </c>
      <c r="K509" s="234" t="s">
        <v>126</v>
      </c>
      <c r="L509" s="43"/>
      <c r="M509" s="239" t="s">
        <v>1</v>
      </c>
      <c r="N509" s="240" t="s">
        <v>43</v>
      </c>
      <c r="O509" s="90"/>
      <c r="P509" s="223">
        <f>O509*H509</f>
        <v>0</v>
      </c>
      <c r="Q509" s="223">
        <v>0</v>
      </c>
      <c r="R509" s="223">
        <f>Q509*H509</f>
        <v>0</v>
      </c>
      <c r="S509" s="223">
        <v>0</v>
      </c>
      <c r="T509" s="224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25" t="s">
        <v>128</v>
      </c>
      <c r="AT509" s="225" t="s">
        <v>131</v>
      </c>
      <c r="AU509" s="225" t="s">
        <v>88</v>
      </c>
      <c r="AY509" s="16" t="s">
        <v>119</v>
      </c>
      <c r="BE509" s="226">
        <f>IF(N509="základní",J509,0)</f>
        <v>0</v>
      </c>
      <c r="BF509" s="226">
        <f>IF(N509="snížená",J509,0)</f>
        <v>0</v>
      </c>
      <c r="BG509" s="226">
        <f>IF(N509="zákl. přenesená",J509,0)</f>
        <v>0</v>
      </c>
      <c r="BH509" s="226">
        <f>IF(N509="sníž. přenesená",J509,0)</f>
        <v>0</v>
      </c>
      <c r="BI509" s="226">
        <f>IF(N509="nulová",J509,0)</f>
        <v>0</v>
      </c>
      <c r="BJ509" s="16" t="s">
        <v>86</v>
      </c>
      <c r="BK509" s="226">
        <f>ROUND(I509*H509,2)</f>
        <v>0</v>
      </c>
      <c r="BL509" s="16" t="s">
        <v>128</v>
      </c>
      <c r="BM509" s="225" t="s">
        <v>861</v>
      </c>
    </row>
    <row r="510" s="2" customFormat="1">
      <c r="A510" s="37"/>
      <c r="B510" s="38"/>
      <c r="C510" s="39"/>
      <c r="D510" s="227" t="s">
        <v>130</v>
      </c>
      <c r="E510" s="39"/>
      <c r="F510" s="228" t="s">
        <v>860</v>
      </c>
      <c r="G510" s="39"/>
      <c r="H510" s="39"/>
      <c r="I510" s="229"/>
      <c r="J510" s="39"/>
      <c r="K510" s="39"/>
      <c r="L510" s="43"/>
      <c r="M510" s="230"/>
      <c r="N510" s="231"/>
      <c r="O510" s="90"/>
      <c r="P510" s="90"/>
      <c r="Q510" s="90"/>
      <c r="R510" s="90"/>
      <c r="S510" s="90"/>
      <c r="T510" s="91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16" t="s">
        <v>130</v>
      </c>
      <c r="AU510" s="16" t="s">
        <v>88</v>
      </c>
    </row>
    <row r="511" s="2" customFormat="1" ht="24.15" customHeight="1">
      <c r="A511" s="37"/>
      <c r="B511" s="38"/>
      <c r="C511" s="213" t="s">
        <v>862</v>
      </c>
      <c r="D511" s="213" t="s">
        <v>122</v>
      </c>
      <c r="E511" s="214" t="s">
        <v>863</v>
      </c>
      <c r="F511" s="215" t="s">
        <v>864</v>
      </c>
      <c r="G511" s="216" t="s">
        <v>754</v>
      </c>
      <c r="H511" s="217">
        <v>200</v>
      </c>
      <c r="I511" s="218"/>
      <c r="J511" s="219">
        <f>ROUND(I511*H511,2)</f>
        <v>0</v>
      </c>
      <c r="K511" s="215" t="s">
        <v>126</v>
      </c>
      <c r="L511" s="220"/>
      <c r="M511" s="221" t="s">
        <v>1</v>
      </c>
      <c r="N511" s="222" t="s">
        <v>43</v>
      </c>
      <c r="O511" s="90"/>
      <c r="P511" s="223">
        <f>O511*H511</f>
        <v>0</v>
      </c>
      <c r="Q511" s="223">
        <v>0.00018000000000000001</v>
      </c>
      <c r="R511" s="223">
        <f>Q511*H511</f>
        <v>0.036000000000000004</v>
      </c>
      <c r="S511" s="223">
        <v>0</v>
      </c>
      <c r="T511" s="224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25" t="s">
        <v>127</v>
      </c>
      <c r="AT511" s="225" t="s">
        <v>122</v>
      </c>
      <c r="AU511" s="225" t="s">
        <v>88</v>
      </c>
      <c r="AY511" s="16" t="s">
        <v>119</v>
      </c>
      <c r="BE511" s="226">
        <f>IF(N511="základní",J511,0)</f>
        <v>0</v>
      </c>
      <c r="BF511" s="226">
        <f>IF(N511="snížená",J511,0)</f>
        <v>0</v>
      </c>
      <c r="BG511" s="226">
        <f>IF(N511="zákl. přenesená",J511,0)</f>
        <v>0</v>
      </c>
      <c r="BH511" s="226">
        <f>IF(N511="sníž. přenesená",J511,0)</f>
        <v>0</v>
      </c>
      <c r="BI511" s="226">
        <f>IF(N511="nulová",J511,0)</f>
        <v>0</v>
      </c>
      <c r="BJ511" s="16" t="s">
        <v>86</v>
      </c>
      <c r="BK511" s="226">
        <f>ROUND(I511*H511,2)</f>
        <v>0</v>
      </c>
      <c r="BL511" s="16" t="s">
        <v>128</v>
      </c>
      <c r="BM511" s="225" t="s">
        <v>865</v>
      </c>
    </row>
    <row r="512" s="2" customFormat="1">
      <c r="A512" s="37"/>
      <c r="B512" s="38"/>
      <c r="C512" s="39"/>
      <c r="D512" s="227" t="s">
        <v>130</v>
      </c>
      <c r="E512" s="39"/>
      <c r="F512" s="228" t="s">
        <v>864</v>
      </c>
      <c r="G512" s="39"/>
      <c r="H512" s="39"/>
      <c r="I512" s="229"/>
      <c r="J512" s="39"/>
      <c r="K512" s="39"/>
      <c r="L512" s="43"/>
      <c r="M512" s="230"/>
      <c r="N512" s="231"/>
      <c r="O512" s="90"/>
      <c r="P512" s="90"/>
      <c r="Q512" s="90"/>
      <c r="R512" s="90"/>
      <c r="S512" s="90"/>
      <c r="T512" s="91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T512" s="16" t="s">
        <v>130</v>
      </c>
      <c r="AU512" s="16" t="s">
        <v>88</v>
      </c>
    </row>
    <row r="513" s="2" customFormat="1" ht="21.75" customHeight="1">
      <c r="A513" s="37"/>
      <c r="B513" s="38"/>
      <c r="C513" s="213" t="s">
        <v>866</v>
      </c>
      <c r="D513" s="213" t="s">
        <v>122</v>
      </c>
      <c r="E513" s="214" t="s">
        <v>867</v>
      </c>
      <c r="F513" s="215" t="s">
        <v>868</v>
      </c>
      <c r="G513" s="216" t="s">
        <v>754</v>
      </c>
      <c r="H513" s="217">
        <v>30</v>
      </c>
      <c r="I513" s="218"/>
      <c r="J513" s="219">
        <f>ROUND(I513*H513,2)</f>
        <v>0</v>
      </c>
      <c r="K513" s="215" t="s">
        <v>869</v>
      </c>
      <c r="L513" s="220"/>
      <c r="M513" s="221" t="s">
        <v>1</v>
      </c>
      <c r="N513" s="222" t="s">
        <v>43</v>
      </c>
      <c r="O513" s="90"/>
      <c r="P513" s="223">
        <f>O513*H513</f>
        <v>0</v>
      </c>
      <c r="Q513" s="223">
        <v>0.00010000000000000001</v>
      </c>
      <c r="R513" s="223">
        <f>Q513*H513</f>
        <v>0.0030000000000000001</v>
      </c>
      <c r="S513" s="223">
        <v>0</v>
      </c>
      <c r="T513" s="224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25" t="s">
        <v>127</v>
      </c>
      <c r="AT513" s="225" t="s">
        <v>122</v>
      </c>
      <c r="AU513" s="225" t="s">
        <v>88</v>
      </c>
      <c r="AY513" s="16" t="s">
        <v>119</v>
      </c>
      <c r="BE513" s="226">
        <f>IF(N513="základní",J513,0)</f>
        <v>0</v>
      </c>
      <c r="BF513" s="226">
        <f>IF(N513="snížená",J513,0)</f>
        <v>0</v>
      </c>
      <c r="BG513" s="226">
        <f>IF(N513="zákl. přenesená",J513,0)</f>
        <v>0</v>
      </c>
      <c r="BH513" s="226">
        <f>IF(N513="sníž. přenesená",J513,0)</f>
        <v>0</v>
      </c>
      <c r="BI513" s="226">
        <f>IF(N513="nulová",J513,0)</f>
        <v>0</v>
      </c>
      <c r="BJ513" s="16" t="s">
        <v>86</v>
      </c>
      <c r="BK513" s="226">
        <f>ROUND(I513*H513,2)</f>
        <v>0</v>
      </c>
      <c r="BL513" s="16" t="s">
        <v>128</v>
      </c>
      <c r="BM513" s="225" t="s">
        <v>870</v>
      </c>
    </row>
    <row r="514" s="2" customFormat="1">
      <c r="A514" s="37"/>
      <c r="B514" s="38"/>
      <c r="C514" s="39"/>
      <c r="D514" s="227" t="s">
        <v>130</v>
      </c>
      <c r="E514" s="39"/>
      <c r="F514" s="228" t="s">
        <v>868</v>
      </c>
      <c r="G514" s="39"/>
      <c r="H514" s="39"/>
      <c r="I514" s="229"/>
      <c r="J514" s="39"/>
      <c r="K514" s="39"/>
      <c r="L514" s="43"/>
      <c r="M514" s="230"/>
      <c r="N514" s="231"/>
      <c r="O514" s="90"/>
      <c r="P514" s="90"/>
      <c r="Q514" s="90"/>
      <c r="R514" s="90"/>
      <c r="S514" s="90"/>
      <c r="T514" s="91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T514" s="16" t="s">
        <v>130</v>
      </c>
      <c r="AU514" s="16" t="s">
        <v>88</v>
      </c>
    </row>
    <row r="515" s="2" customFormat="1" ht="16.5" customHeight="1">
      <c r="A515" s="37"/>
      <c r="B515" s="38"/>
      <c r="C515" s="213" t="s">
        <v>871</v>
      </c>
      <c r="D515" s="213" t="s">
        <v>122</v>
      </c>
      <c r="E515" s="214" t="s">
        <v>872</v>
      </c>
      <c r="F515" s="215" t="s">
        <v>873</v>
      </c>
      <c r="G515" s="216" t="s">
        <v>154</v>
      </c>
      <c r="H515" s="217">
        <v>250</v>
      </c>
      <c r="I515" s="218"/>
      <c r="J515" s="219">
        <f>ROUND(I515*H515,2)</f>
        <v>0</v>
      </c>
      <c r="K515" s="215" t="s">
        <v>1</v>
      </c>
      <c r="L515" s="220"/>
      <c r="M515" s="221" t="s">
        <v>1</v>
      </c>
      <c r="N515" s="222" t="s">
        <v>43</v>
      </c>
      <c r="O515" s="90"/>
      <c r="P515" s="223">
        <f>O515*H515</f>
        <v>0</v>
      </c>
      <c r="Q515" s="223">
        <v>0</v>
      </c>
      <c r="R515" s="223">
        <f>Q515*H515</f>
        <v>0</v>
      </c>
      <c r="S515" s="223">
        <v>0</v>
      </c>
      <c r="T515" s="224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25" t="s">
        <v>88</v>
      </c>
      <c r="AT515" s="225" t="s">
        <v>122</v>
      </c>
      <c r="AU515" s="225" t="s">
        <v>88</v>
      </c>
      <c r="AY515" s="16" t="s">
        <v>119</v>
      </c>
      <c r="BE515" s="226">
        <f>IF(N515="základní",J515,0)</f>
        <v>0</v>
      </c>
      <c r="BF515" s="226">
        <f>IF(N515="snížená",J515,0)</f>
        <v>0</v>
      </c>
      <c r="BG515" s="226">
        <f>IF(N515="zákl. přenesená",J515,0)</f>
        <v>0</v>
      </c>
      <c r="BH515" s="226">
        <f>IF(N515="sníž. přenesená",J515,0)</f>
        <v>0</v>
      </c>
      <c r="BI515" s="226">
        <f>IF(N515="nulová",J515,0)</f>
        <v>0</v>
      </c>
      <c r="BJ515" s="16" t="s">
        <v>86</v>
      </c>
      <c r="BK515" s="226">
        <f>ROUND(I515*H515,2)</f>
        <v>0</v>
      </c>
      <c r="BL515" s="16" t="s">
        <v>86</v>
      </c>
      <c r="BM515" s="225" t="s">
        <v>874</v>
      </c>
    </row>
    <row r="516" s="2" customFormat="1">
      <c r="A516" s="37"/>
      <c r="B516" s="38"/>
      <c r="C516" s="39"/>
      <c r="D516" s="227" t="s">
        <v>130</v>
      </c>
      <c r="E516" s="39"/>
      <c r="F516" s="228" t="s">
        <v>873</v>
      </c>
      <c r="G516" s="39"/>
      <c r="H516" s="39"/>
      <c r="I516" s="229"/>
      <c r="J516" s="39"/>
      <c r="K516" s="39"/>
      <c r="L516" s="43"/>
      <c r="M516" s="230"/>
      <c r="N516" s="231"/>
      <c r="O516" s="90"/>
      <c r="P516" s="90"/>
      <c r="Q516" s="90"/>
      <c r="R516" s="90"/>
      <c r="S516" s="90"/>
      <c r="T516" s="91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T516" s="16" t="s">
        <v>130</v>
      </c>
      <c r="AU516" s="16" t="s">
        <v>88</v>
      </c>
    </row>
    <row r="517" s="2" customFormat="1" ht="24.15" customHeight="1">
      <c r="A517" s="37"/>
      <c r="B517" s="38"/>
      <c r="C517" s="232" t="s">
        <v>875</v>
      </c>
      <c r="D517" s="232" t="s">
        <v>131</v>
      </c>
      <c r="E517" s="233" t="s">
        <v>876</v>
      </c>
      <c r="F517" s="234" t="s">
        <v>877</v>
      </c>
      <c r="G517" s="235" t="s">
        <v>754</v>
      </c>
      <c r="H517" s="236">
        <v>230</v>
      </c>
      <c r="I517" s="237"/>
      <c r="J517" s="238">
        <f>ROUND(I517*H517,2)</f>
        <v>0</v>
      </c>
      <c r="K517" s="234" t="s">
        <v>126</v>
      </c>
      <c r="L517" s="43"/>
      <c r="M517" s="239" t="s">
        <v>1</v>
      </c>
      <c r="N517" s="240" t="s">
        <v>43</v>
      </c>
      <c r="O517" s="90"/>
      <c r="P517" s="223">
        <f>O517*H517</f>
        <v>0</v>
      </c>
      <c r="Q517" s="223">
        <v>0</v>
      </c>
      <c r="R517" s="223">
        <f>Q517*H517</f>
        <v>0</v>
      </c>
      <c r="S517" s="223">
        <v>0</v>
      </c>
      <c r="T517" s="224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225" t="s">
        <v>128</v>
      </c>
      <c r="AT517" s="225" t="s">
        <v>131</v>
      </c>
      <c r="AU517" s="225" t="s">
        <v>88</v>
      </c>
      <c r="AY517" s="16" t="s">
        <v>119</v>
      </c>
      <c r="BE517" s="226">
        <f>IF(N517="základní",J517,0)</f>
        <v>0</v>
      </c>
      <c r="BF517" s="226">
        <f>IF(N517="snížená",J517,0)</f>
        <v>0</v>
      </c>
      <c r="BG517" s="226">
        <f>IF(N517="zákl. přenesená",J517,0)</f>
        <v>0</v>
      </c>
      <c r="BH517" s="226">
        <f>IF(N517="sníž. přenesená",J517,0)</f>
        <v>0</v>
      </c>
      <c r="BI517" s="226">
        <f>IF(N517="nulová",J517,0)</f>
        <v>0</v>
      </c>
      <c r="BJ517" s="16" t="s">
        <v>86</v>
      </c>
      <c r="BK517" s="226">
        <f>ROUND(I517*H517,2)</f>
        <v>0</v>
      </c>
      <c r="BL517" s="16" t="s">
        <v>128</v>
      </c>
      <c r="BM517" s="225" t="s">
        <v>878</v>
      </c>
    </row>
    <row r="518" s="2" customFormat="1">
      <c r="A518" s="37"/>
      <c r="B518" s="38"/>
      <c r="C518" s="39"/>
      <c r="D518" s="227" t="s">
        <v>130</v>
      </c>
      <c r="E518" s="39"/>
      <c r="F518" s="228" t="s">
        <v>877</v>
      </c>
      <c r="G518" s="39"/>
      <c r="H518" s="39"/>
      <c r="I518" s="229"/>
      <c r="J518" s="39"/>
      <c r="K518" s="39"/>
      <c r="L518" s="43"/>
      <c r="M518" s="230"/>
      <c r="N518" s="231"/>
      <c r="O518" s="90"/>
      <c r="P518" s="90"/>
      <c r="Q518" s="90"/>
      <c r="R518" s="90"/>
      <c r="S518" s="90"/>
      <c r="T518" s="91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16" t="s">
        <v>130</v>
      </c>
      <c r="AU518" s="16" t="s">
        <v>88</v>
      </c>
    </row>
    <row r="519" s="2" customFormat="1" ht="24.15" customHeight="1">
      <c r="A519" s="37"/>
      <c r="B519" s="38"/>
      <c r="C519" s="213" t="s">
        <v>879</v>
      </c>
      <c r="D519" s="213" t="s">
        <v>122</v>
      </c>
      <c r="E519" s="214" t="s">
        <v>880</v>
      </c>
      <c r="F519" s="215" t="s">
        <v>881</v>
      </c>
      <c r="G519" s="216" t="s">
        <v>125</v>
      </c>
      <c r="H519" s="217">
        <v>8</v>
      </c>
      <c r="I519" s="218"/>
      <c r="J519" s="219">
        <f>ROUND(I519*H519,2)</f>
        <v>0</v>
      </c>
      <c r="K519" s="215" t="s">
        <v>126</v>
      </c>
      <c r="L519" s="220"/>
      <c r="M519" s="221" t="s">
        <v>1</v>
      </c>
      <c r="N519" s="222" t="s">
        <v>43</v>
      </c>
      <c r="O519" s="90"/>
      <c r="P519" s="223">
        <f>O519*H519</f>
        <v>0</v>
      </c>
      <c r="Q519" s="223">
        <v>0.00029999999999999997</v>
      </c>
      <c r="R519" s="223">
        <f>Q519*H519</f>
        <v>0.0023999999999999998</v>
      </c>
      <c r="S519" s="223">
        <v>0</v>
      </c>
      <c r="T519" s="224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25" t="s">
        <v>127</v>
      </c>
      <c r="AT519" s="225" t="s">
        <v>122</v>
      </c>
      <c r="AU519" s="225" t="s">
        <v>88</v>
      </c>
      <c r="AY519" s="16" t="s">
        <v>119</v>
      </c>
      <c r="BE519" s="226">
        <f>IF(N519="základní",J519,0)</f>
        <v>0</v>
      </c>
      <c r="BF519" s="226">
        <f>IF(N519="snížená",J519,0)</f>
        <v>0</v>
      </c>
      <c r="BG519" s="226">
        <f>IF(N519="zákl. přenesená",J519,0)</f>
        <v>0</v>
      </c>
      <c r="BH519" s="226">
        <f>IF(N519="sníž. přenesená",J519,0)</f>
        <v>0</v>
      </c>
      <c r="BI519" s="226">
        <f>IF(N519="nulová",J519,0)</f>
        <v>0</v>
      </c>
      <c r="BJ519" s="16" t="s">
        <v>86</v>
      </c>
      <c r="BK519" s="226">
        <f>ROUND(I519*H519,2)</f>
        <v>0</v>
      </c>
      <c r="BL519" s="16" t="s">
        <v>128</v>
      </c>
      <c r="BM519" s="225" t="s">
        <v>882</v>
      </c>
    </row>
    <row r="520" s="2" customFormat="1">
      <c r="A520" s="37"/>
      <c r="B520" s="38"/>
      <c r="C520" s="39"/>
      <c r="D520" s="227" t="s">
        <v>130</v>
      </c>
      <c r="E520" s="39"/>
      <c r="F520" s="228" t="s">
        <v>881</v>
      </c>
      <c r="G520" s="39"/>
      <c r="H520" s="39"/>
      <c r="I520" s="229"/>
      <c r="J520" s="39"/>
      <c r="K520" s="39"/>
      <c r="L520" s="43"/>
      <c r="M520" s="230"/>
      <c r="N520" s="231"/>
      <c r="O520" s="90"/>
      <c r="P520" s="90"/>
      <c r="Q520" s="90"/>
      <c r="R520" s="90"/>
      <c r="S520" s="90"/>
      <c r="T520" s="91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16" t="s">
        <v>130</v>
      </c>
      <c r="AU520" s="16" t="s">
        <v>88</v>
      </c>
    </row>
    <row r="521" s="2" customFormat="1" ht="21.75" customHeight="1">
      <c r="A521" s="37"/>
      <c r="B521" s="38"/>
      <c r="C521" s="232" t="s">
        <v>883</v>
      </c>
      <c r="D521" s="232" t="s">
        <v>131</v>
      </c>
      <c r="E521" s="233" t="s">
        <v>884</v>
      </c>
      <c r="F521" s="234" t="s">
        <v>885</v>
      </c>
      <c r="G521" s="235" t="s">
        <v>125</v>
      </c>
      <c r="H521" s="236">
        <v>8</v>
      </c>
      <c r="I521" s="237"/>
      <c r="J521" s="238">
        <f>ROUND(I521*H521,2)</f>
        <v>0</v>
      </c>
      <c r="K521" s="234" t="s">
        <v>126</v>
      </c>
      <c r="L521" s="43"/>
      <c r="M521" s="239" t="s">
        <v>1</v>
      </c>
      <c r="N521" s="240" t="s">
        <v>43</v>
      </c>
      <c r="O521" s="90"/>
      <c r="P521" s="223">
        <f>O521*H521</f>
        <v>0</v>
      </c>
      <c r="Q521" s="223">
        <v>0</v>
      </c>
      <c r="R521" s="223">
        <f>Q521*H521</f>
        <v>0</v>
      </c>
      <c r="S521" s="223">
        <v>0</v>
      </c>
      <c r="T521" s="224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25" t="s">
        <v>128</v>
      </c>
      <c r="AT521" s="225" t="s">
        <v>131</v>
      </c>
      <c r="AU521" s="225" t="s">
        <v>88</v>
      </c>
      <c r="AY521" s="16" t="s">
        <v>119</v>
      </c>
      <c r="BE521" s="226">
        <f>IF(N521="základní",J521,0)</f>
        <v>0</v>
      </c>
      <c r="BF521" s="226">
        <f>IF(N521="snížená",J521,0)</f>
        <v>0</v>
      </c>
      <c r="BG521" s="226">
        <f>IF(N521="zákl. přenesená",J521,0)</f>
        <v>0</v>
      </c>
      <c r="BH521" s="226">
        <f>IF(N521="sníž. přenesená",J521,0)</f>
        <v>0</v>
      </c>
      <c r="BI521" s="226">
        <f>IF(N521="nulová",J521,0)</f>
        <v>0</v>
      </c>
      <c r="BJ521" s="16" t="s">
        <v>86</v>
      </c>
      <c r="BK521" s="226">
        <f>ROUND(I521*H521,2)</f>
        <v>0</v>
      </c>
      <c r="BL521" s="16" t="s">
        <v>128</v>
      </c>
      <c r="BM521" s="225" t="s">
        <v>886</v>
      </c>
    </row>
    <row r="522" s="2" customFormat="1">
      <c r="A522" s="37"/>
      <c r="B522" s="38"/>
      <c r="C522" s="39"/>
      <c r="D522" s="227" t="s">
        <v>130</v>
      </c>
      <c r="E522" s="39"/>
      <c r="F522" s="228" t="s">
        <v>885</v>
      </c>
      <c r="G522" s="39"/>
      <c r="H522" s="39"/>
      <c r="I522" s="229"/>
      <c r="J522" s="39"/>
      <c r="K522" s="39"/>
      <c r="L522" s="43"/>
      <c r="M522" s="230"/>
      <c r="N522" s="231"/>
      <c r="O522" s="90"/>
      <c r="P522" s="90"/>
      <c r="Q522" s="90"/>
      <c r="R522" s="90"/>
      <c r="S522" s="90"/>
      <c r="T522" s="91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T522" s="16" t="s">
        <v>130</v>
      </c>
      <c r="AU522" s="16" t="s">
        <v>88</v>
      </c>
    </row>
    <row r="523" s="2" customFormat="1" ht="16.5" customHeight="1">
      <c r="A523" s="37"/>
      <c r="B523" s="38"/>
      <c r="C523" s="213" t="s">
        <v>887</v>
      </c>
      <c r="D523" s="213" t="s">
        <v>122</v>
      </c>
      <c r="E523" s="214" t="s">
        <v>888</v>
      </c>
      <c r="F523" s="215" t="s">
        <v>889</v>
      </c>
      <c r="G523" s="216" t="s">
        <v>154</v>
      </c>
      <c r="H523" s="217">
        <v>9</v>
      </c>
      <c r="I523" s="218"/>
      <c r="J523" s="219">
        <f>ROUND(I523*H523,2)</f>
        <v>0</v>
      </c>
      <c r="K523" s="215" t="s">
        <v>1</v>
      </c>
      <c r="L523" s="220"/>
      <c r="M523" s="221" t="s">
        <v>1</v>
      </c>
      <c r="N523" s="222" t="s">
        <v>43</v>
      </c>
      <c r="O523" s="90"/>
      <c r="P523" s="223">
        <f>O523*H523</f>
        <v>0</v>
      </c>
      <c r="Q523" s="223">
        <v>0</v>
      </c>
      <c r="R523" s="223">
        <f>Q523*H523</f>
        <v>0</v>
      </c>
      <c r="S523" s="223">
        <v>0</v>
      </c>
      <c r="T523" s="224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225" t="s">
        <v>127</v>
      </c>
      <c r="AT523" s="225" t="s">
        <v>122</v>
      </c>
      <c r="AU523" s="225" t="s">
        <v>88</v>
      </c>
      <c r="AY523" s="16" t="s">
        <v>119</v>
      </c>
      <c r="BE523" s="226">
        <f>IF(N523="základní",J523,0)</f>
        <v>0</v>
      </c>
      <c r="BF523" s="226">
        <f>IF(N523="snížená",J523,0)</f>
        <v>0</v>
      </c>
      <c r="BG523" s="226">
        <f>IF(N523="zákl. přenesená",J523,0)</f>
        <v>0</v>
      </c>
      <c r="BH523" s="226">
        <f>IF(N523="sníž. přenesená",J523,0)</f>
        <v>0</v>
      </c>
      <c r="BI523" s="226">
        <f>IF(N523="nulová",J523,0)</f>
        <v>0</v>
      </c>
      <c r="BJ523" s="16" t="s">
        <v>86</v>
      </c>
      <c r="BK523" s="226">
        <f>ROUND(I523*H523,2)</f>
        <v>0</v>
      </c>
      <c r="BL523" s="16" t="s">
        <v>128</v>
      </c>
      <c r="BM523" s="225" t="s">
        <v>890</v>
      </c>
    </row>
    <row r="524" s="2" customFormat="1">
      <c r="A524" s="37"/>
      <c r="B524" s="38"/>
      <c r="C524" s="39"/>
      <c r="D524" s="227" t="s">
        <v>130</v>
      </c>
      <c r="E524" s="39"/>
      <c r="F524" s="228" t="s">
        <v>889</v>
      </c>
      <c r="G524" s="39"/>
      <c r="H524" s="39"/>
      <c r="I524" s="229"/>
      <c r="J524" s="39"/>
      <c r="K524" s="39"/>
      <c r="L524" s="43"/>
      <c r="M524" s="230"/>
      <c r="N524" s="231"/>
      <c r="O524" s="90"/>
      <c r="P524" s="90"/>
      <c r="Q524" s="90"/>
      <c r="R524" s="90"/>
      <c r="S524" s="90"/>
      <c r="T524" s="91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T524" s="16" t="s">
        <v>130</v>
      </c>
      <c r="AU524" s="16" t="s">
        <v>88</v>
      </c>
    </row>
    <row r="525" s="2" customFormat="1" ht="16.5" customHeight="1">
      <c r="A525" s="37"/>
      <c r="B525" s="38"/>
      <c r="C525" s="232" t="s">
        <v>891</v>
      </c>
      <c r="D525" s="232" t="s">
        <v>131</v>
      </c>
      <c r="E525" s="233" t="s">
        <v>892</v>
      </c>
      <c r="F525" s="234" t="s">
        <v>893</v>
      </c>
      <c r="G525" s="235" t="s">
        <v>125</v>
      </c>
      <c r="H525" s="236">
        <v>9</v>
      </c>
      <c r="I525" s="237"/>
      <c r="J525" s="238">
        <f>ROUND(I525*H525,2)</f>
        <v>0</v>
      </c>
      <c r="K525" s="234" t="s">
        <v>126</v>
      </c>
      <c r="L525" s="43"/>
      <c r="M525" s="239" t="s">
        <v>1</v>
      </c>
      <c r="N525" s="240" t="s">
        <v>43</v>
      </c>
      <c r="O525" s="90"/>
      <c r="P525" s="223">
        <f>O525*H525</f>
        <v>0</v>
      </c>
      <c r="Q525" s="223">
        <v>0</v>
      </c>
      <c r="R525" s="223">
        <f>Q525*H525</f>
        <v>0</v>
      </c>
      <c r="S525" s="223">
        <v>0</v>
      </c>
      <c r="T525" s="224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25" t="s">
        <v>128</v>
      </c>
      <c r="AT525" s="225" t="s">
        <v>131</v>
      </c>
      <c r="AU525" s="225" t="s">
        <v>88</v>
      </c>
      <c r="AY525" s="16" t="s">
        <v>119</v>
      </c>
      <c r="BE525" s="226">
        <f>IF(N525="základní",J525,0)</f>
        <v>0</v>
      </c>
      <c r="BF525" s="226">
        <f>IF(N525="snížená",J525,0)</f>
        <v>0</v>
      </c>
      <c r="BG525" s="226">
        <f>IF(N525="zákl. přenesená",J525,0)</f>
        <v>0</v>
      </c>
      <c r="BH525" s="226">
        <f>IF(N525="sníž. přenesená",J525,0)</f>
        <v>0</v>
      </c>
      <c r="BI525" s="226">
        <f>IF(N525="nulová",J525,0)</f>
        <v>0</v>
      </c>
      <c r="BJ525" s="16" t="s">
        <v>86</v>
      </c>
      <c r="BK525" s="226">
        <f>ROUND(I525*H525,2)</f>
        <v>0</v>
      </c>
      <c r="BL525" s="16" t="s">
        <v>128</v>
      </c>
      <c r="BM525" s="225" t="s">
        <v>894</v>
      </c>
    </row>
    <row r="526" s="2" customFormat="1">
      <c r="A526" s="37"/>
      <c r="B526" s="38"/>
      <c r="C526" s="39"/>
      <c r="D526" s="227" t="s">
        <v>130</v>
      </c>
      <c r="E526" s="39"/>
      <c r="F526" s="228" t="s">
        <v>893</v>
      </c>
      <c r="G526" s="39"/>
      <c r="H526" s="39"/>
      <c r="I526" s="229"/>
      <c r="J526" s="39"/>
      <c r="K526" s="39"/>
      <c r="L526" s="43"/>
      <c r="M526" s="230"/>
      <c r="N526" s="231"/>
      <c r="O526" s="90"/>
      <c r="P526" s="90"/>
      <c r="Q526" s="90"/>
      <c r="R526" s="90"/>
      <c r="S526" s="90"/>
      <c r="T526" s="91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T526" s="16" t="s">
        <v>130</v>
      </c>
      <c r="AU526" s="16" t="s">
        <v>88</v>
      </c>
    </row>
    <row r="527" s="2" customFormat="1" ht="21.75" customHeight="1">
      <c r="A527" s="37"/>
      <c r="B527" s="38"/>
      <c r="C527" s="213" t="s">
        <v>895</v>
      </c>
      <c r="D527" s="213" t="s">
        <v>122</v>
      </c>
      <c r="E527" s="214" t="s">
        <v>896</v>
      </c>
      <c r="F527" s="215" t="s">
        <v>897</v>
      </c>
      <c r="G527" s="216" t="s">
        <v>754</v>
      </c>
      <c r="H527" s="217">
        <v>200</v>
      </c>
      <c r="I527" s="218"/>
      <c r="J527" s="219">
        <f>ROUND(I527*H527,2)</f>
        <v>0</v>
      </c>
      <c r="K527" s="215" t="s">
        <v>869</v>
      </c>
      <c r="L527" s="220"/>
      <c r="M527" s="221" t="s">
        <v>1</v>
      </c>
      <c r="N527" s="222" t="s">
        <v>43</v>
      </c>
      <c r="O527" s="90"/>
      <c r="P527" s="223">
        <f>O527*H527</f>
        <v>0</v>
      </c>
      <c r="Q527" s="223">
        <v>6.9999999999999994E-05</v>
      </c>
      <c r="R527" s="223">
        <f>Q527*H527</f>
        <v>0.013999999999999999</v>
      </c>
      <c r="S527" s="223">
        <v>0</v>
      </c>
      <c r="T527" s="224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25" t="s">
        <v>88</v>
      </c>
      <c r="AT527" s="225" t="s">
        <v>122</v>
      </c>
      <c r="AU527" s="225" t="s">
        <v>88</v>
      </c>
      <c r="AY527" s="16" t="s">
        <v>119</v>
      </c>
      <c r="BE527" s="226">
        <f>IF(N527="základní",J527,0)</f>
        <v>0</v>
      </c>
      <c r="BF527" s="226">
        <f>IF(N527="snížená",J527,0)</f>
        <v>0</v>
      </c>
      <c r="BG527" s="226">
        <f>IF(N527="zákl. přenesená",J527,0)</f>
        <v>0</v>
      </c>
      <c r="BH527" s="226">
        <f>IF(N527="sníž. přenesená",J527,0)</f>
        <v>0</v>
      </c>
      <c r="BI527" s="226">
        <f>IF(N527="nulová",J527,0)</f>
        <v>0</v>
      </c>
      <c r="BJ527" s="16" t="s">
        <v>86</v>
      </c>
      <c r="BK527" s="226">
        <f>ROUND(I527*H527,2)</f>
        <v>0</v>
      </c>
      <c r="BL527" s="16" t="s">
        <v>86</v>
      </c>
      <c r="BM527" s="225" t="s">
        <v>898</v>
      </c>
    </row>
    <row r="528" s="2" customFormat="1">
      <c r="A528" s="37"/>
      <c r="B528" s="38"/>
      <c r="C528" s="39"/>
      <c r="D528" s="227" t="s">
        <v>130</v>
      </c>
      <c r="E528" s="39"/>
      <c r="F528" s="228" t="s">
        <v>897</v>
      </c>
      <c r="G528" s="39"/>
      <c r="H528" s="39"/>
      <c r="I528" s="229"/>
      <c r="J528" s="39"/>
      <c r="K528" s="39"/>
      <c r="L528" s="43"/>
      <c r="M528" s="230"/>
      <c r="N528" s="231"/>
      <c r="O528" s="90"/>
      <c r="P528" s="90"/>
      <c r="Q528" s="90"/>
      <c r="R528" s="90"/>
      <c r="S528" s="90"/>
      <c r="T528" s="91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T528" s="16" t="s">
        <v>130</v>
      </c>
      <c r="AU528" s="16" t="s">
        <v>88</v>
      </c>
    </row>
    <row r="529" s="2" customFormat="1" ht="21.75" customHeight="1">
      <c r="A529" s="37"/>
      <c r="B529" s="38"/>
      <c r="C529" s="213" t="s">
        <v>899</v>
      </c>
      <c r="D529" s="213" t="s">
        <v>122</v>
      </c>
      <c r="E529" s="214" t="s">
        <v>900</v>
      </c>
      <c r="F529" s="215" t="s">
        <v>901</v>
      </c>
      <c r="G529" s="216" t="s">
        <v>754</v>
      </c>
      <c r="H529" s="217">
        <v>50</v>
      </c>
      <c r="I529" s="218"/>
      <c r="J529" s="219">
        <f>ROUND(I529*H529,2)</f>
        <v>0</v>
      </c>
      <c r="K529" s="215" t="s">
        <v>869</v>
      </c>
      <c r="L529" s="220"/>
      <c r="M529" s="221" t="s">
        <v>1</v>
      </c>
      <c r="N529" s="222" t="s">
        <v>43</v>
      </c>
      <c r="O529" s="90"/>
      <c r="P529" s="223">
        <f>O529*H529</f>
        <v>0</v>
      </c>
      <c r="Q529" s="223">
        <v>0.00012</v>
      </c>
      <c r="R529" s="223">
        <f>Q529*H529</f>
        <v>0.0060000000000000001</v>
      </c>
      <c r="S529" s="223">
        <v>0</v>
      </c>
      <c r="T529" s="224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225" t="s">
        <v>127</v>
      </c>
      <c r="AT529" s="225" t="s">
        <v>122</v>
      </c>
      <c r="AU529" s="225" t="s">
        <v>88</v>
      </c>
      <c r="AY529" s="16" t="s">
        <v>119</v>
      </c>
      <c r="BE529" s="226">
        <f>IF(N529="základní",J529,0)</f>
        <v>0</v>
      </c>
      <c r="BF529" s="226">
        <f>IF(N529="snížená",J529,0)</f>
        <v>0</v>
      </c>
      <c r="BG529" s="226">
        <f>IF(N529="zákl. přenesená",J529,0)</f>
        <v>0</v>
      </c>
      <c r="BH529" s="226">
        <f>IF(N529="sníž. přenesená",J529,0)</f>
        <v>0</v>
      </c>
      <c r="BI529" s="226">
        <f>IF(N529="nulová",J529,0)</f>
        <v>0</v>
      </c>
      <c r="BJ529" s="16" t="s">
        <v>86</v>
      </c>
      <c r="BK529" s="226">
        <f>ROUND(I529*H529,2)</f>
        <v>0</v>
      </c>
      <c r="BL529" s="16" t="s">
        <v>128</v>
      </c>
      <c r="BM529" s="225" t="s">
        <v>902</v>
      </c>
    </row>
    <row r="530" s="2" customFormat="1">
      <c r="A530" s="37"/>
      <c r="B530" s="38"/>
      <c r="C530" s="39"/>
      <c r="D530" s="227" t="s">
        <v>130</v>
      </c>
      <c r="E530" s="39"/>
      <c r="F530" s="228" t="s">
        <v>901</v>
      </c>
      <c r="G530" s="39"/>
      <c r="H530" s="39"/>
      <c r="I530" s="229"/>
      <c r="J530" s="39"/>
      <c r="K530" s="39"/>
      <c r="L530" s="43"/>
      <c r="M530" s="230"/>
      <c r="N530" s="231"/>
      <c r="O530" s="90"/>
      <c r="P530" s="90"/>
      <c r="Q530" s="90"/>
      <c r="R530" s="90"/>
      <c r="S530" s="90"/>
      <c r="T530" s="91"/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T530" s="16" t="s">
        <v>130</v>
      </c>
      <c r="AU530" s="16" t="s">
        <v>88</v>
      </c>
    </row>
    <row r="531" s="2" customFormat="1" ht="24.15" customHeight="1">
      <c r="A531" s="37"/>
      <c r="B531" s="38"/>
      <c r="C531" s="232" t="s">
        <v>903</v>
      </c>
      <c r="D531" s="232" t="s">
        <v>131</v>
      </c>
      <c r="E531" s="233" t="s">
        <v>904</v>
      </c>
      <c r="F531" s="234" t="s">
        <v>905</v>
      </c>
      <c r="G531" s="235" t="s">
        <v>754</v>
      </c>
      <c r="H531" s="236">
        <v>250</v>
      </c>
      <c r="I531" s="237"/>
      <c r="J531" s="238">
        <f>ROUND(I531*H531,2)</f>
        <v>0</v>
      </c>
      <c r="K531" s="234" t="s">
        <v>126</v>
      </c>
      <c r="L531" s="43"/>
      <c r="M531" s="239" t="s">
        <v>1</v>
      </c>
      <c r="N531" s="240" t="s">
        <v>43</v>
      </c>
      <c r="O531" s="90"/>
      <c r="P531" s="223">
        <f>O531*H531</f>
        <v>0</v>
      </c>
      <c r="Q531" s="223">
        <v>0</v>
      </c>
      <c r="R531" s="223">
        <f>Q531*H531</f>
        <v>0</v>
      </c>
      <c r="S531" s="223">
        <v>0</v>
      </c>
      <c r="T531" s="224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25" t="s">
        <v>128</v>
      </c>
      <c r="AT531" s="225" t="s">
        <v>131</v>
      </c>
      <c r="AU531" s="225" t="s">
        <v>88</v>
      </c>
      <c r="AY531" s="16" t="s">
        <v>119</v>
      </c>
      <c r="BE531" s="226">
        <f>IF(N531="základní",J531,0)</f>
        <v>0</v>
      </c>
      <c r="BF531" s="226">
        <f>IF(N531="snížená",J531,0)</f>
        <v>0</v>
      </c>
      <c r="BG531" s="226">
        <f>IF(N531="zákl. přenesená",J531,0)</f>
        <v>0</v>
      </c>
      <c r="BH531" s="226">
        <f>IF(N531="sníž. přenesená",J531,0)</f>
        <v>0</v>
      </c>
      <c r="BI531" s="226">
        <f>IF(N531="nulová",J531,0)</f>
        <v>0</v>
      </c>
      <c r="BJ531" s="16" t="s">
        <v>86</v>
      </c>
      <c r="BK531" s="226">
        <f>ROUND(I531*H531,2)</f>
        <v>0</v>
      </c>
      <c r="BL531" s="16" t="s">
        <v>128</v>
      </c>
      <c r="BM531" s="225" t="s">
        <v>906</v>
      </c>
    </row>
    <row r="532" s="2" customFormat="1">
      <c r="A532" s="37"/>
      <c r="B532" s="38"/>
      <c r="C532" s="39"/>
      <c r="D532" s="227" t="s">
        <v>130</v>
      </c>
      <c r="E532" s="39"/>
      <c r="F532" s="228" t="s">
        <v>905</v>
      </c>
      <c r="G532" s="39"/>
      <c r="H532" s="39"/>
      <c r="I532" s="229"/>
      <c r="J532" s="39"/>
      <c r="K532" s="39"/>
      <c r="L532" s="43"/>
      <c r="M532" s="230"/>
      <c r="N532" s="231"/>
      <c r="O532" s="90"/>
      <c r="P532" s="90"/>
      <c r="Q532" s="90"/>
      <c r="R532" s="90"/>
      <c r="S532" s="90"/>
      <c r="T532" s="91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T532" s="16" t="s">
        <v>130</v>
      </c>
      <c r="AU532" s="16" t="s">
        <v>88</v>
      </c>
    </row>
    <row r="533" s="2" customFormat="1" ht="24.15" customHeight="1">
      <c r="A533" s="37"/>
      <c r="B533" s="38"/>
      <c r="C533" s="232" t="s">
        <v>907</v>
      </c>
      <c r="D533" s="232" t="s">
        <v>131</v>
      </c>
      <c r="E533" s="233" t="s">
        <v>908</v>
      </c>
      <c r="F533" s="234" t="s">
        <v>909</v>
      </c>
      <c r="G533" s="235" t="s">
        <v>754</v>
      </c>
      <c r="H533" s="236">
        <v>140</v>
      </c>
      <c r="I533" s="237"/>
      <c r="J533" s="238">
        <f>ROUND(I533*H533,2)</f>
        <v>0</v>
      </c>
      <c r="K533" s="234" t="s">
        <v>126</v>
      </c>
      <c r="L533" s="43"/>
      <c r="M533" s="239" t="s">
        <v>1</v>
      </c>
      <c r="N533" s="240" t="s">
        <v>43</v>
      </c>
      <c r="O533" s="90"/>
      <c r="P533" s="223">
        <f>O533*H533</f>
        <v>0</v>
      </c>
      <c r="Q533" s="223">
        <v>0</v>
      </c>
      <c r="R533" s="223">
        <f>Q533*H533</f>
        <v>0</v>
      </c>
      <c r="S533" s="223">
        <v>0.002</v>
      </c>
      <c r="T533" s="224">
        <f>S533*H533</f>
        <v>0.28000000000000003</v>
      </c>
      <c r="U533" s="37"/>
      <c r="V533" s="37"/>
      <c r="W533" s="37"/>
      <c r="X533" s="37"/>
      <c r="Y533" s="37"/>
      <c r="Z533" s="37"/>
      <c r="AA533" s="37"/>
      <c r="AB533" s="37"/>
      <c r="AC533" s="37"/>
      <c r="AD533" s="37"/>
      <c r="AE533" s="37"/>
      <c r="AR533" s="225" t="s">
        <v>86</v>
      </c>
      <c r="AT533" s="225" t="s">
        <v>131</v>
      </c>
      <c r="AU533" s="225" t="s">
        <v>88</v>
      </c>
      <c r="AY533" s="16" t="s">
        <v>119</v>
      </c>
      <c r="BE533" s="226">
        <f>IF(N533="základní",J533,0)</f>
        <v>0</v>
      </c>
      <c r="BF533" s="226">
        <f>IF(N533="snížená",J533,0)</f>
        <v>0</v>
      </c>
      <c r="BG533" s="226">
        <f>IF(N533="zákl. přenesená",J533,0)</f>
        <v>0</v>
      </c>
      <c r="BH533" s="226">
        <f>IF(N533="sníž. přenesená",J533,0)</f>
        <v>0</v>
      </c>
      <c r="BI533" s="226">
        <f>IF(N533="nulová",J533,0)</f>
        <v>0</v>
      </c>
      <c r="BJ533" s="16" t="s">
        <v>86</v>
      </c>
      <c r="BK533" s="226">
        <f>ROUND(I533*H533,2)</f>
        <v>0</v>
      </c>
      <c r="BL533" s="16" t="s">
        <v>86</v>
      </c>
      <c r="BM533" s="225" t="s">
        <v>910</v>
      </c>
    </row>
    <row r="534" s="2" customFormat="1">
      <c r="A534" s="37"/>
      <c r="B534" s="38"/>
      <c r="C534" s="39"/>
      <c r="D534" s="227" t="s">
        <v>130</v>
      </c>
      <c r="E534" s="39"/>
      <c r="F534" s="228" t="s">
        <v>909</v>
      </c>
      <c r="G534" s="39"/>
      <c r="H534" s="39"/>
      <c r="I534" s="229"/>
      <c r="J534" s="39"/>
      <c r="K534" s="39"/>
      <c r="L534" s="43"/>
      <c r="M534" s="230"/>
      <c r="N534" s="231"/>
      <c r="O534" s="90"/>
      <c r="P534" s="90"/>
      <c r="Q534" s="90"/>
      <c r="R534" s="90"/>
      <c r="S534" s="90"/>
      <c r="T534" s="91"/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T534" s="16" t="s">
        <v>130</v>
      </c>
      <c r="AU534" s="16" t="s">
        <v>88</v>
      </c>
    </row>
    <row r="535" s="2" customFormat="1" ht="33" customHeight="1">
      <c r="A535" s="37"/>
      <c r="B535" s="38"/>
      <c r="C535" s="232" t="s">
        <v>911</v>
      </c>
      <c r="D535" s="232" t="s">
        <v>131</v>
      </c>
      <c r="E535" s="233" t="s">
        <v>912</v>
      </c>
      <c r="F535" s="234" t="s">
        <v>913</v>
      </c>
      <c r="G535" s="235" t="s">
        <v>754</v>
      </c>
      <c r="H535" s="236">
        <v>40</v>
      </c>
      <c r="I535" s="237"/>
      <c r="J535" s="238">
        <f>ROUND(I535*H535,2)</f>
        <v>0</v>
      </c>
      <c r="K535" s="234" t="s">
        <v>126</v>
      </c>
      <c r="L535" s="43"/>
      <c r="M535" s="239" t="s">
        <v>1</v>
      </c>
      <c r="N535" s="240" t="s">
        <v>43</v>
      </c>
      <c r="O535" s="90"/>
      <c r="P535" s="223">
        <f>O535*H535</f>
        <v>0</v>
      </c>
      <c r="Q535" s="223">
        <v>0</v>
      </c>
      <c r="R535" s="223">
        <f>Q535*H535</f>
        <v>0</v>
      </c>
      <c r="S535" s="223">
        <v>0.0050000000000000001</v>
      </c>
      <c r="T535" s="224">
        <f>S535*H535</f>
        <v>0.20000000000000001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25" t="s">
        <v>86</v>
      </c>
      <c r="AT535" s="225" t="s">
        <v>131</v>
      </c>
      <c r="AU535" s="225" t="s">
        <v>88</v>
      </c>
      <c r="AY535" s="16" t="s">
        <v>119</v>
      </c>
      <c r="BE535" s="226">
        <f>IF(N535="základní",J535,0)</f>
        <v>0</v>
      </c>
      <c r="BF535" s="226">
        <f>IF(N535="snížená",J535,0)</f>
        <v>0</v>
      </c>
      <c r="BG535" s="226">
        <f>IF(N535="zákl. přenesená",J535,0)</f>
        <v>0</v>
      </c>
      <c r="BH535" s="226">
        <f>IF(N535="sníž. přenesená",J535,0)</f>
        <v>0</v>
      </c>
      <c r="BI535" s="226">
        <f>IF(N535="nulová",J535,0)</f>
        <v>0</v>
      </c>
      <c r="BJ535" s="16" t="s">
        <v>86</v>
      </c>
      <c r="BK535" s="226">
        <f>ROUND(I535*H535,2)</f>
        <v>0</v>
      </c>
      <c r="BL535" s="16" t="s">
        <v>86</v>
      </c>
      <c r="BM535" s="225" t="s">
        <v>914</v>
      </c>
    </row>
    <row r="536" s="2" customFormat="1">
      <c r="A536" s="37"/>
      <c r="B536" s="38"/>
      <c r="C536" s="39"/>
      <c r="D536" s="227" t="s">
        <v>130</v>
      </c>
      <c r="E536" s="39"/>
      <c r="F536" s="228" t="s">
        <v>913</v>
      </c>
      <c r="G536" s="39"/>
      <c r="H536" s="39"/>
      <c r="I536" s="229"/>
      <c r="J536" s="39"/>
      <c r="K536" s="39"/>
      <c r="L536" s="43"/>
      <c r="M536" s="230"/>
      <c r="N536" s="231"/>
      <c r="O536" s="90"/>
      <c r="P536" s="90"/>
      <c r="Q536" s="90"/>
      <c r="R536" s="90"/>
      <c r="S536" s="90"/>
      <c r="T536" s="91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T536" s="16" t="s">
        <v>130</v>
      </c>
      <c r="AU536" s="16" t="s">
        <v>88</v>
      </c>
    </row>
    <row r="537" s="2" customFormat="1" ht="33" customHeight="1">
      <c r="A537" s="37"/>
      <c r="B537" s="38"/>
      <c r="C537" s="232" t="s">
        <v>915</v>
      </c>
      <c r="D537" s="232" t="s">
        <v>131</v>
      </c>
      <c r="E537" s="233" t="s">
        <v>916</v>
      </c>
      <c r="F537" s="234" t="s">
        <v>917</v>
      </c>
      <c r="G537" s="235" t="s">
        <v>754</v>
      </c>
      <c r="H537" s="236">
        <v>30</v>
      </c>
      <c r="I537" s="237"/>
      <c r="J537" s="238">
        <f>ROUND(I537*H537,2)</f>
        <v>0</v>
      </c>
      <c r="K537" s="234" t="s">
        <v>126</v>
      </c>
      <c r="L537" s="43"/>
      <c r="M537" s="239" t="s">
        <v>1</v>
      </c>
      <c r="N537" s="240" t="s">
        <v>43</v>
      </c>
      <c r="O537" s="90"/>
      <c r="P537" s="223">
        <f>O537*H537</f>
        <v>0</v>
      </c>
      <c r="Q537" s="223">
        <v>0</v>
      </c>
      <c r="R537" s="223">
        <f>Q537*H537</f>
        <v>0</v>
      </c>
      <c r="S537" s="223">
        <v>0.0060000000000000001</v>
      </c>
      <c r="T537" s="224">
        <f>S537*H537</f>
        <v>0.17999999999999999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225" t="s">
        <v>86</v>
      </c>
      <c r="AT537" s="225" t="s">
        <v>131</v>
      </c>
      <c r="AU537" s="225" t="s">
        <v>88</v>
      </c>
      <c r="AY537" s="16" t="s">
        <v>119</v>
      </c>
      <c r="BE537" s="226">
        <f>IF(N537="základní",J537,0)</f>
        <v>0</v>
      </c>
      <c r="BF537" s="226">
        <f>IF(N537="snížená",J537,0)</f>
        <v>0</v>
      </c>
      <c r="BG537" s="226">
        <f>IF(N537="zákl. přenesená",J537,0)</f>
        <v>0</v>
      </c>
      <c r="BH537" s="226">
        <f>IF(N537="sníž. přenesená",J537,0)</f>
        <v>0</v>
      </c>
      <c r="BI537" s="226">
        <f>IF(N537="nulová",J537,0)</f>
        <v>0</v>
      </c>
      <c r="BJ537" s="16" t="s">
        <v>86</v>
      </c>
      <c r="BK537" s="226">
        <f>ROUND(I537*H537,2)</f>
        <v>0</v>
      </c>
      <c r="BL537" s="16" t="s">
        <v>86</v>
      </c>
      <c r="BM537" s="225" t="s">
        <v>918</v>
      </c>
    </row>
    <row r="538" s="2" customFormat="1">
      <c r="A538" s="37"/>
      <c r="B538" s="38"/>
      <c r="C538" s="39"/>
      <c r="D538" s="227" t="s">
        <v>130</v>
      </c>
      <c r="E538" s="39"/>
      <c r="F538" s="228" t="s">
        <v>917</v>
      </c>
      <c r="G538" s="39"/>
      <c r="H538" s="39"/>
      <c r="I538" s="229"/>
      <c r="J538" s="39"/>
      <c r="K538" s="39"/>
      <c r="L538" s="43"/>
      <c r="M538" s="230"/>
      <c r="N538" s="231"/>
      <c r="O538" s="90"/>
      <c r="P538" s="90"/>
      <c r="Q538" s="90"/>
      <c r="R538" s="90"/>
      <c r="S538" s="90"/>
      <c r="T538" s="91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16" t="s">
        <v>130</v>
      </c>
      <c r="AU538" s="16" t="s">
        <v>88</v>
      </c>
    </row>
    <row r="539" s="2" customFormat="1" ht="16.5" customHeight="1">
      <c r="A539" s="37"/>
      <c r="B539" s="38"/>
      <c r="C539" s="213" t="s">
        <v>919</v>
      </c>
      <c r="D539" s="213" t="s">
        <v>122</v>
      </c>
      <c r="E539" s="214" t="s">
        <v>920</v>
      </c>
      <c r="F539" s="215" t="s">
        <v>921</v>
      </c>
      <c r="G539" s="216" t="s">
        <v>922</v>
      </c>
      <c r="H539" s="217">
        <v>60</v>
      </c>
      <c r="I539" s="218"/>
      <c r="J539" s="219">
        <f>ROUND(I539*H539,2)</f>
        <v>0</v>
      </c>
      <c r="K539" s="215" t="s">
        <v>126</v>
      </c>
      <c r="L539" s="220"/>
      <c r="M539" s="221" t="s">
        <v>1</v>
      </c>
      <c r="N539" s="222" t="s">
        <v>43</v>
      </c>
      <c r="O539" s="90"/>
      <c r="P539" s="223">
        <f>O539*H539</f>
        <v>0</v>
      </c>
      <c r="Q539" s="223">
        <v>0.001</v>
      </c>
      <c r="R539" s="223">
        <f>Q539*H539</f>
        <v>0.059999999999999998</v>
      </c>
      <c r="S539" s="223">
        <v>0</v>
      </c>
      <c r="T539" s="224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25" t="s">
        <v>127</v>
      </c>
      <c r="AT539" s="225" t="s">
        <v>122</v>
      </c>
      <c r="AU539" s="225" t="s">
        <v>88</v>
      </c>
      <c r="AY539" s="16" t="s">
        <v>119</v>
      </c>
      <c r="BE539" s="226">
        <f>IF(N539="základní",J539,0)</f>
        <v>0</v>
      </c>
      <c r="BF539" s="226">
        <f>IF(N539="snížená",J539,0)</f>
        <v>0</v>
      </c>
      <c r="BG539" s="226">
        <f>IF(N539="zákl. přenesená",J539,0)</f>
        <v>0</v>
      </c>
      <c r="BH539" s="226">
        <f>IF(N539="sníž. přenesená",J539,0)</f>
        <v>0</v>
      </c>
      <c r="BI539" s="226">
        <f>IF(N539="nulová",J539,0)</f>
        <v>0</v>
      </c>
      <c r="BJ539" s="16" t="s">
        <v>86</v>
      </c>
      <c r="BK539" s="226">
        <f>ROUND(I539*H539,2)</f>
        <v>0</v>
      </c>
      <c r="BL539" s="16" t="s">
        <v>128</v>
      </c>
      <c r="BM539" s="225" t="s">
        <v>923</v>
      </c>
    </row>
    <row r="540" s="2" customFormat="1">
      <c r="A540" s="37"/>
      <c r="B540" s="38"/>
      <c r="C540" s="39"/>
      <c r="D540" s="227" t="s">
        <v>130</v>
      </c>
      <c r="E540" s="39"/>
      <c r="F540" s="228" t="s">
        <v>921</v>
      </c>
      <c r="G540" s="39"/>
      <c r="H540" s="39"/>
      <c r="I540" s="229"/>
      <c r="J540" s="39"/>
      <c r="K540" s="39"/>
      <c r="L540" s="43"/>
      <c r="M540" s="230"/>
      <c r="N540" s="231"/>
      <c r="O540" s="90"/>
      <c r="P540" s="90"/>
      <c r="Q540" s="90"/>
      <c r="R540" s="90"/>
      <c r="S540" s="90"/>
      <c r="T540" s="91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T540" s="16" t="s">
        <v>130</v>
      </c>
      <c r="AU540" s="16" t="s">
        <v>88</v>
      </c>
    </row>
    <row r="541" s="2" customFormat="1" ht="24.15" customHeight="1">
      <c r="A541" s="37"/>
      <c r="B541" s="38"/>
      <c r="C541" s="213" t="s">
        <v>924</v>
      </c>
      <c r="D541" s="213" t="s">
        <v>122</v>
      </c>
      <c r="E541" s="214" t="s">
        <v>925</v>
      </c>
      <c r="F541" s="215" t="s">
        <v>926</v>
      </c>
      <c r="G541" s="216" t="s">
        <v>927</v>
      </c>
      <c r="H541" s="217">
        <v>0.20000000000000001</v>
      </c>
      <c r="I541" s="218"/>
      <c r="J541" s="219">
        <f>ROUND(I541*H541,2)</f>
        <v>0</v>
      </c>
      <c r="K541" s="215" t="s">
        <v>126</v>
      </c>
      <c r="L541" s="220"/>
      <c r="M541" s="221" t="s">
        <v>1</v>
      </c>
      <c r="N541" s="222" t="s">
        <v>43</v>
      </c>
      <c r="O541" s="90"/>
      <c r="P541" s="223">
        <f>O541*H541</f>
        <v>0</v>
      </c>
      <c r="Q541" s="223">
        <v>1</v>
      </c>
      <c r="R541" s="223">
        <f>Q541*H541</f>
        <v>0.20000000000000001</v>
      </c>
      <c r="S541" s="223">
        <v>0</v>
      </c>
      <c r="T541" s="224">
        <f>S541*H541</f>
        <v>0</v>
      </c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R541" s="225" t="s">
        <v>127</v>
      </c>
      <c r="AT541" s="225" t="s">
        <v>122</v>
      </c>
      <c r="AU541" s="225" t="s">
        <v>88</v>
      </c>
      <c r="AY541" s="16" t="s">
        <v>119</v>
      </c>
      <c r="BE541" s="226">
        <f>IF(N541="základní",J541,0)</f>
        <v>0</v>
      </c>
      <c r="BF541" s="226">
        <f>IF(N541="snížená",J541,0)</f>
        <v>0</v>
      </c>
      <c r="BG541" s="226">
        <f>IF(N541="zákl. přenesená",J541,0)</f>
        <v>0</v>
      </c>
      <c r="BH541" s="226">
        <f>IF(N541="sníž. přenesená",J541,0)</f>
        <v>0</v>
      </c>
      <c r="BI541" s="226">
        <f>IF(N541="nulová",J541,0)</f>
        <v>0</v>
      </c>
      <c r="BJ541" s="16" t="s">
        <v>86</v>
      </c>
      <c r="BK541" s="226">
        <f>ROUND(I541*H541,2)</f>
        <v>0</v>
      </c>
      <c r="BL541" s="16" t="s">
        <v>128</v>
      </c>
      <c r="BM541" s="225" t="s">
        <v>928</v>
      </c>
    </row>
    <row r="542" s="2" customFormat="1">
      <c r="A542" s="37"/>
      <c r="B542" s="38"/>
      <c r="C542" s="39"/>
      <c r="D542" s="227" t="s">
        <v>130</v>
      </c>
      <c r="E542" s="39"/>
      <c r="F542" s="228" t="s">
        <v>926</v>
      </c>
      <c r="G542" s="39"/>
      <c r="H542" s="39"/>
      <c r="I542" s="229"/>
      <c r="J542" s="39"/>
      <c r="K542" s="39"/>
      <c r="L542" s="43"/>
      <c r="M542" s="230"/>
      <c r="N542" s="231"/>
      <c r="O542" s="90"/>
      <c r="P542" s="90"/>
      <c r="Q542" s="90"/>
      <c r="R542" s="90"/>
      <c r="S542" s="90"/>
      <c r="T542" s="91"/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T542" s="16" t="s">
        <v>130</v>
      </c>
      <c r="AU542" s="16" t="s">
        <v>88</v>
      </c>
    </row>
    <row r="543" s="2" customFormat="1" ht="24.15" customHeight="1">
      <c r="A543" s="37"/>
      <c r="B543" s="38"/>
      <c r="C543" s="213" t="s">
        <v>929</v>
      </c>
      <c r="D543" s="213" t="s">
        <v>122</v>
      </c>
      <c r="E543" s="214" t="s">
        <v>930</v>
      </c>
      <c r="F543" s="215" t="s">
        <v>931</v>
      </c>
      <c r="G543" s="216" t="s">
        <v>927</v>
      </c>
      <c r="H543" s="217">
        <v>0.059999999999999998</v>
      </c>
      <c r="I543" s="218"/>
      <c r="J543" s="219">
        <f>ROUND(I543*H543,2)</f>
        <v>0</v>
      </c>
      <c r="K543" s="215" t="s">
        <v>126</v>
      </c>
      <c r="L543" s="220"/>
      <c r="M543" s="221" t="s">
        <v>1</v>
      </c>
      <c r="N543" s="222" t="s">
        <v>43</v>
      </c>
      <c r="O543" s="90"/>
      <c r="P543" s="223">
        <f>O543*H543</f>
        <v>0</v>
      </c>
      <c r="Q543" s="223">
        <v>1</v>
      </c>
      <c r="R543" s="223">
        <f>Q543*H543</f>
        <v>0.059999999999999998</v>
      </c>
      <c r="S543" s="223">
        <v>0</v>
      </c>
      <c r="T543" s="224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25" t="s">
        <v>127</v>
      </c>
      <c r="AT543" s="225" t="s">
        <v>122</v>
      </c>
      <c r="AU543" s="225" t="s">
        <v>88</v>
      </c>
      <c r="AY543" s="16" t="s">
        <v>119</v>
      </c>
      <c r="BE543" s="226">
        <f>IF(N543="základní",J543,0)</f>
        <v>0</v>
      </c>
      <c r="BF543" s="226">
        <f>IF(N543="snížená",J543,0)</f>
        <v>0</v>
      </c>
      <c r="BG543" s="226">
        <f>IF(N543="zákl. přenesená",J543,0)</f>
        <v>0</v>
      </c>
      <c r="BH543" s="226">
        <f>IF(N543="sníž. přenesená",J543,0)</f>
        <v>0</v>
      </c>
      <c r="BI543" s="226">
        <f>IF(N543="nulová",J543,0)</f>
        <v>0</v>
      </c>
      <c r="BJ543" s="16" t="s">
        <v>86</v>
      </c>
      <c r="BK543" s="226">
        <f>ROUND(I543*H543,2)</f>
        <v>0</v>
      </c>
      <c r="BL543" s="16" t="s">
        <v>128</v>
      </c>
      <c r="BM543" s="225" t="s">
        <v>932</v>
      </c>
    </row>
    <row r="544" s="2" customFormat="1">
      <c r="A544" s="37"/>
      <c r="B544" s="38"/>
      <c r="C544" s="39"/>
      <c r="D544" s="227" t="s">
        <v>130</v>
      </c>
      <c r="E544" s="39"/>
      <c r="F544" s="228" t="s">
        <v>931</v>
      </c>
      <c r="G544" s="39"/>
      <c r="H544" s="39"/>
      <c r="I544" s="229"/>
      <c r="J544" s="39"/>
      <c r="K544" s="39"/>
      <c r="L544" s="43"/>
      <c r="M544" s="230"/>
      <c r="N544" s="231"/>
      <c r="O544" s="90"/>
      <c r="P544" s="90"/>
      <c r="Q544" s="90"/>
      <c r="R544" s="90"/>
      <c r="S544" s="90"/>
      <c r="T544" s="91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T544" s="16" t="s">
        <v>130</v>
      </c>
      <c r="AU544" s="16" t="s">
        <v>88</v>
      </c>
    </row>
    <row r="545" s="2" customFormat="1" ht="24.15" customHeight="1">
      <c r="A545" s="37"/>
      <c r="B545" s="38"/>
      <c r="C545" s="232" t="s">
        <v>933</v>
      </c>
      <c r="D545" s="232" t="s">
        <v>131</v>
      </c>
      <c r="E545" s="233" t="s">
        <v>934</v>
      </c>
      <c r="F545" s="234" t="s">
        <v>935</v>
      </c>
      <c r="G545" s="235" t="s">
        <v>754</v>
      </c>
      <c r="H545" s="236">
        <v>140</v>
      </c>
      <c r="I545" s="237"/>
      <c r="J545" s="238">
        <f>ROUND(I545*H545,2)</f>
        <v>0</v>
      </c>
      <c r="K545" s="234" t="s">
        <v>126</v>
      </c>
      <c r="L545" s="43"/>
      <c r="M545" s="239" t="s">
        <v>1</v>
      </c>
      <c r="N545" s="240" t="s">
        <v>43</v>
      </c>
      <c r="O545" s="90"/>
      <c r="P545" s="223">
        <f>O545*H545</f>
        <v>0</v>
      </c>
      <c r="Q545" s="223">
        <v>0.00014999999999999999</v>
      </c>
      <c r="R545" s="223">
        <f>Q545*H545</f>
        <v>0.020999999999999998</v>
      </c>
      <c r="S545" s="223">
        <v>0</v>
      </c>
      <c r="T545" s="224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25" t="s">
        <v>86</v>
      </c>
      <c r="AT545" s="225" t="s">
        <v>131</v>
      </c>
      <c r="AU545" s="225" t="s">
        <v>88</v>
      </c>
      <c r="AY545" s="16" t="s">
        <v>119</v>
      </c>
      <c r="BE545" s="226">
        <f>IF(N545="základní",J545,0)</f>
        <v>0</v>
      </c>
      <c r="BF545" s="226">
        <f>IF(N545="snížená",J545,0)</f>
        <v>0</v>
      </c>
      <c r="BG545" s="226">
        <f>IF(N545="zákl. přenesená",J545,0)</f>
        <v>0</v>
      </c>
      <c r="BH545" s="226">
        <f>IF(N545="sníž. přenesená",J545,0)</f>
        <v>0</v>
      </c>
      <c r="BI545" s="226">
        <f>IF(N545="nulová",J545,0)</f>
        <v>0</v>
      </c>
      <c r="BJ545" s="16" t="s">
        <v>86</v>
      </c>
      <c r="BK545" s="226">
        <f>ROUND(I545*H545,2)</f>
        <v>0</v>
      </c>
      <c r="BL545" s="16" t="s">
        <v>86</v>
      </c>
      <c r="BM545" s="225" t="s">
        <v>936</v>
      </c>
    </row>
    <row r="546" s="2" customFormat="1">
      <c r="A546" s="37"/>
      <c r="B546" s="38"/>
      <c r="C546" s="39"/>
      <c r="D546" s="227" t="s">
        <v>130</v>
      </c>
      <c r="E546" s="39"/>
      <c r="F546" s="228" t="s">
        <v>935</v>
      </c>
      <c r="G546" s="39"/>
      <c r="H546" s="39"/>
      <c r="I546" s="229"/>
      <c r="J546" s="39"/>
      <c r="K546" s="39"/>
      <c r="L546" s="43"/>
      <c r="M546" s="230"/>
      <c r="N546" s="231"/>
      <c r="O546" s="90"/>
      <c r="P546" s="90"/>
      <c r="Q546" s="90"/>
      <c r="R546" s="90"/>
      <c r="S546" s="90"/>
      <c r="T546" s="91"/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T546" s="16" t="s">
        <v>130</v>
      </c>
      <c r="AU546" s="16" t="s">
        <v>88</v>
      </c>
    </row>
    <row r="547" s="2" customFormat="1" ht="24.15" customHeight="1">
      <c r="A547" s="37"/>
      <c r="B547" s="38"/>
      <c r="C547" s="232" t="s">
        <v>937</v>
      </c>
      <c r="D547" s="232" t="s">
        <v>131</v>
      </c>
      <c r="E547" s="233" t="s">
        <v>938</v>
      </c>
      <c r="F547" s="234" t="s">
        <v>939</v>
      </c>
      <c r="G547" s="235" t="s">
        <v>754</v>
      </c>
      <c r="H547" s="236">
        <v>40</v>
      </c>
      <c r="I547" s="237"/>
      <c r="J547" s="238">
        <f>ROUND(I547*H547,2)</f>
        <v>0</v>
      </c>
      <c r="K547" s="234" t="s">
        <v>126</v>
      </c>
      <c r="L547" s="43"/>
      <c r="M547" s="239" t="s">
        <v>1</v>
      </c>
      <c r="N547" s="240" t="s">
        <v>43</v>
      </c>
      <c r="O547" s="90"/>
      <c r="P547" s="223">
        <f>O547*H547</f>
        <v>0</v>
      </c>
      <c r="Q547" s="223">
        <v>0.00042000000000000002</v>
      </c>
      <c r="R547" s="223">
        <f>Q547*H547</f>
        <v>0.016800000000000002</v>
      </c>
      <c r="S547" s="223">
        <v>0</v>
      </c>
      <c r="T547" s="224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25" t="s">
        <v>86</v>
      </c>
      <c r="AT547" s="225" t="s">
        <v>131</v>
      </c>
      <c r="AU547" s="225" t="s">
        <v>88</v>
      </c>
      <c r="AY547" s="16" t="s">
        <v>119</v>
      </c>
      <c r="BE547" s="226">
        <f>IF(N547="základní",J547,0)</f>
        <v>0</v>
      </c>
      <c r="BF547" s="226">
        <f>IF(N547="snížená",J547,0)</f>
        <v>0</v>
      </c>
      <c r="BG547" s="226">
        <f>IF(N547="zákl. přenesená",J547,0)</f>
        <v>0</v>
      </c>
      <c r="BH547" s="226">
        <f>IF(N547="sníž. přenesená",J547,0)</f>
        <v>0</v>
      </c>
      <c r="BI547" s="226">
        <f>IF(N547="nulová",J547,0)</f>
        <v>0</v>
      </c>
      <c r="BJ547" s="16" t="s">
        <v>86</v>
      </c>
      <c r="BK547" s="226">
        <f>ROUND(I547*H547,2)</f>
        <v>0</v>
      </c>
      <c r="BL547" s="16" t="s">
        <v>86</v>
      </c>
      <c r="BM547" s="225" t="s">
        <v>940</v>
      </c>
    </row>
    <row r="548" s="2" customFormat="1">
      <c r="A548" s="37"/>
      <c r="B548" s="38"/>
      <c r="C548" s="39"/>
      <c r="D548" s="227" t="s">
        <v>130</v>
      </c>
      <c r="E548" s="39"/>
      <c r="F548" s="228" t="s">
        <v>939</v>
      </c>
      <c r="G548" s="39"/>
      <c r="H548" s="39"/>
      <c r="I548" s="229"/>
      <c r="J548" s="39"/>
      <c r="K548" s="39"/>
      <c r="L548" s="43"/>
      <c r="M548" s="230"/>
      <c r="N548" s="231"/>
      <c r="O548" s="90"/>
      <c r="P548" s="90"/>
      <c r="Q548" s="90"/>
      <c r="R548" s="90"/>
      <c r="S548" s="90"/>
      <c r="T548" s="91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T548" s="16" t="s">
        <v>130</v>
      </c>
      <c r="AU548" s="16" t="s">
        <v>88</v>
      </c>
    </row>
    <row r="549" s="2" customFormat="1" ht="33" customHeight="1">
      <c r="A549" s="37"/>
      <c r="B549" s="38"/>
      <c r="C549" s="232" t="s">
        <v>941</v>
      </c>
      <c r="D549" s="232" t="s">
        <v>131</v>
      </c>
      <c r="E549" s="233" t="s">
        <v>942</v>
      </c>
      <c r="F549" s="234" t="s">
        <v>943</v>
      </c>
      <c r="G549" s="235" t="s">
        <v>754</v>
      </c>
      <c r="H549" s="236">
        <v>30</v>
      </c>
      <c r="I549" s="237"/>
      <c r="J549" s="238">
        <f>ROUND(I549*H549,2)</f>
        <v>0</v>
      </c>
      <c r="K549" s="234" t="s">
        <v>126</v>
      </c>
      <c r="L549" s="43"/>
      <c r="M549" s="239" t="s">
        <v>1</v>
      </c>
      <c r="N549" s="240" t="s">
        <v>43</v>
      </c>
      <c r="O549" s="90"/>
      <c r="P549" s="223">
        <f>O549*H549</f>
        <v>0</v>
      </c>
      <c r="Q549" s="223">
        <v>0.00059999999999999995</v>
      </c>
      <c r="R549" s="223">
        <f>Q549*H549</f>
        <v>0.017999999999999999</v>
      </c>
      <c r="S549" s="223">
        <v>0</v>
      </c>
      <c r="T549" s="224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25" t="s">
        <v>86</v>
      </c>
      <c r="AT549" s="225" t="s">
        <v>131</v>
      </c>
      <c r="AU549" s="225" t="s">
        <v>88</v>
      </c>
      <c r="AY549" s="16" t="s">
        <v>119</v>
      </c>
      <c r="BE549" s="226">
        <f>IF(N549="základní",J549,0)</f>
        <v>0</v>
      </c>
      <c r="BF549" s="226">
        <f>IF(N549="snížená",J549,0)</f>
        <v>0</v>
      </c>
      <c r="BG549" s="226">
        <f>IF(N549="zákl. přenesená",J549,0)</f>
        <v>0</v>
      </c>
      <c r="BH549" s="226">
        <f>IF(N549="sníž. přenesená",J549,0)</f>
        <v>0</v>
      </c>
      <c r="BI549" s="226">
        <f>IF(N549="nulová",J549,0)</f>
        <v>0</v>
      </c>
      <c r="BJ549" s="16" t="s">
        <v>86</v>
      </c>
      <c r="BK549" s="226">
        <f>ROUND(I549*H549,2)</f>
        <v>0</v>
      </c>
      <c r="BL549" s="16" t="s">
        <v>86</v>
      </c>
      <c r="BM549" s="225" t="s">
        <v>944</v>
      </c>
    </row>
    <row r="550" s="2" customFormat="1">
      <c r="A550" s="37"/>
      <c r="B550" s="38"/>
      <c r="C550" s="39"/>
      <c r="D550" s="227" t="s">
        <v>130</v>
      </c>
      <c r="E550" s="39"/>
      <c r="F550" s="228" t="s">
        <v>943</v>
      </c>
      <c r="G550" s="39"/>
      <c r="H550" s="39"/>
      <c r="I550" s="229"/>
      <c r="J550" s="39"/>
      <c r="K550" s="39"/>
      <c r="L550" s="43"/>
      <c r="M550" s="230"/>
      <c r="N550" s="231"/>
      <c r="O550" s="90"/>
      <c r="P550" s="90"/>
      <c r="Q550" s="90"/>
      <c r="R550" s="90"/>
      <c r="S550" s="90"/>
      <c r="T550" s="91"/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T550" s="16" t="s">
        <v>130</v>
      </c>
      <c r="AU550" s="16" t="s">
        <v>88</v>
      </c>
    </row>
    <row r="551" s="2" customFormat="1" ht="16.5" customHeight="1">
      <c r="A551" s="37"/>
      <c r="B551" s="38"/>
      <c r="C551" s="232" t="s">
        <v>945</v>
      </c>
      <c r="D551" s="232" t="s">
        <v>131</v>
      </c>
      <c r="E551" s="233" t="s">
        <v>946</v>
      </c>
      <c r="F551" s="234" t="s">
        <v>947</v>
      </c>
      <c r="G551" s="235" t="s">
        <v>453</v>
      </c>
      <c r="H551" s="236">
        <v>16</v>
      </c>
      <c r="I551" s="237"/>
      <c r="J551" s="238">
        <f>ROUND(I551*H551,2)</f>
        <v>0</v>
      </c>
      <c r="K551" s="234" t="s">
        <v>126</v>
      </c>
      <c r="L551" s="43"/>
      <c r="M551" s="239" t="s">
        <v>1</v>
      </c>
      <c r="N551" s="240" t="s">
        <v>43</v>
      </c>
      <c r="O551" s="90"/>
      <c r="P551" s="223">
        <f>O551*H551</f>
        <v>0</v>
      </c>
      <c r="Q551" s="223">
        <v>0</v>
      </c>
      <c r="R551" s="223">
        <f>Q551*H551</f>
        <v>0</v>
      </c>
      <c r="S551" s="223">
        <v>0</v>
      </c>
      <c r="T551" s="224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25" t="s">
        <v>128</v>
      </c>
      <c r="AT551" s="225" t="s">
        <v>131</v>
      </c>
      <c r="AU551" s="225" t="s">
        <v>88</v>
      </c>
      <c r="AY551" s="16" t="s">
        <v>119</v>
      </c>
      <c r="BE551" s="226">
        <f>IF(N551="základní",J551,0)</f>
        <v>0</v>
      </c>
      <c r="BF551" s="226">
        <f>IF(N551="snížená",J551,0)</f>
        <v>0</v>
      </c>
      <c r="BG551" s="226">
        <f>IF(N551="zákl. přenesená",J551,0)</f>
        <v>0</v>
      </c>
      <c r="BH551" s="226">
        <f>IF(N551="sníž. přenesená",J551,0)</f>
        <v>0</v>
      </c>
      <c r="BI551" s="226">
        <f>IF(N551="nulová",J551,0)</f>
        <v>0</v>
      </c>
      <c r="BJ551" s="16" t="s">
        <v>86</v>
      </c>
      <c r="BK551" s="226">
        <f>ROUND(I551*H551,2)</f>
        <v>0</v>
      </c>
      <c r="BL551" s="16" t="s">
        <v>128</v>
      </c>
      <c r="BM551" s="225" t="s">
        <v>948</v>
      </c>
    </row>
    <row r="552" s="2" customFormat="1">
      <c r="A552" s="37"/>
      <c r="B552" s="38"/>
      <c r="C552" s="39"/>
      <c r="D552" s="227" t="s">
        <v>130</v>
      </c>
      <c r="E552" s="39"/>
      <c r="F552" s="228" t="s">
        <v>947</v>
      </c>
      <c r="G552" s="39"/>
      <c r="H552" s="39"/>
      <c r="I552" s="229"/>
      <c r="J552" s="39"/>
      <c r="K552" s="39"/>
      <c r="L552" s="43"/>
      <c r="M552" s="230"/>
      <c r="N552" s="231"/>
      <c r="O552" s="90"/>
      <c r="P552" s="90"/>
      <c r="Q552" s="90"/>
      <c r="R552" s="90"/>
      <c r="S552" s="90"/>
      <c r="T552" s="91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16" t="s">
        <v>130</v>
      </c>
      <c r="AU552" s="16" t="s">
        <v>88</v>
      </c>
    </row>
    <row r="553" s="2" customFormat="1" ht="24.15" customHeight="1">
      <c r="A553" s="37"/>
      <c r="B553" s="38"/>
      <c r="C553" s="232" t="s">
        <v>949</v>
      </c>
      <c r="D553" s="232" t="s">
        <v>131</v>
      </c>
      <c r="E553" s="233" t="s">
        <v>950</v>
      </c>
      <c r="F553" s="234" t="s">
        <v>951</v>
      </c>
      <c r="G553" s="235" t="s">
        <v>125</v>
      </c>
      <c r="H553" s="236">
        <v>10</v>
      </c>
      <c r="I553" s="237"/>
      <c r="J553" s="238">
        <f>ROUND(I553*H553,2)</f>
        <v>0</v>
      </c>
      <c r="K553" s="234" t="s">
        <v>126</v>
      </c>
      <c r="L553" s="43"/>
      <c r="M553" s="239" t="s">
        <v>1</v>
      </c>
      <c r="N553" s="240" t="s">
        <v>43</v>
      </c>
      <c r="O553" s="90"/>
      <c r="P553" s="223">
        <f>O553*H553</f>
        <v>0</v>
      </c>
      <c r="Q553" s="223">
        <v>0</v>
      </c>
      <c r="R553" s="223">
        <f>Q553*H553</f>
        <v>0</v>
      </c>
      <c r="S553" s="223">
        <v>0.0030000000000000001</v>
      </c>
      <c r="T553" s="224">
        <f>S553*H553</f>
        <v>0.029999999999999999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25" t="s">
        <v>86</v>
      </c>
      <c r="AT553" s="225" t="s">
        <v>131</v>
      </c>
      <c r="AU553" s="225" t="s">
        <v>88</v>
      </c>
      <c r="AY553" s="16" t="s">
        <v>119</v>
      </c>
      <c r="BE553" s="226">
        <f>IF(N553="základní",J553,0)</f>
        <v>0</v>
      </c>
      <c r="BF553" s="226">
        <f>IF(N553="snížená",J553,0)</f>
        <v>0</v>
      </c>
      <c r="BG553" s="226">
        <f>IF(N553="zákl. přenesená",J553,0)</f>
        <v>0</v>
      </c>
      <c r="BH553" s="226">
        <f>IF(N553="sníž. přenesená",J553,0)</f>
        <v>0</v>
      </c>
      <c r="BI553" s="226">
        <f>IF(N553="nulová",J553,0)</f>
        <v>0</v>
      </c>
      <c r="BJ553" s="16" t="s">
        <v>86</v>
      </c>
      <c r="BK553" s="226">
        <f>ROUND(I553*H553,2)</f>
        <v>0</v>
      </c>
      <c r="BL553" s="16" t="s">
        <v>86</v>
      </c>
      <c r="BM553" s="225" t="s">
        <v>952</v>
      </c>
    </row>
    <row r="554" s="2" customFormat="1">
      <c r="A554" s="37"/>
      <c r="B554" s="38"/>
      <c r="C554" s="39"/>
      <c r="D554" s="227" t="s">
        <v>130</v>
      </c>
      <c r="E554" s="39"/>
      <c r="F554" s="228" t="s">
        <v>951</v>
      </c>
      <c r="G554" s="39"/>
      <c r="H554" s="39"/>
      <c r="I554" s="229"/>
      <c r="J554" s="39"/>
      <c r="K554" s="39"/>
      <c r="L554" s="43"/>
      <c r="M554" s="230"/>
      <c r="N554" s="231"/>
      <c r="O554" s="90"/>
      <c r="P554" s="90"/>
      <c r="Q554" s="90"/>
      <c r="R554" s="90"/>
      <c r="S554" s="90"/>
      <c r="T554" s="91"/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T554" s="16" t="s">
        <v>130</v>
      </c>
      <c r="AU554" s="16" t="s">
        <v>88</v>
      </c>
    </row>
    <row r="555" s="2" customFormat="1" ht="24.15" customHeight="1">
      <c r="A555" s="37"/>
      <c r="B555" s="38"/>
      <c r="C555" s="213" t="s">
        <v>953</v>
      </c>
      <c r="D555" s="213" t="s">
        <v>122</v>
      </c>
      <c r="E555" s="214" t="s">
        <v>954</v>
      </c>
      <c r="F555" s="215" t="s">
        <v>955</v>
      </c>
      <c r="G555" s="216" t="s">
        <v>125</v>
      </c>
      <c r="H555" s="217">
        <v>10</v>
      </c>
      <c r="I555" s="218"/>
      <c r="J555" s="219">
        <f>ROUND(I555*H555,2)</f>
        <v>0</v>
      </c>
      <c r="K555" s="215" t="s">
        <v>126</v>
      </c>
      <c r="L555" s="220"/>
      <c r="M555" s="221" t="s">
        <v>1</v>
      </c>
      <c r="N555" s="222" t="s">
        <v>43</v>
      </c>
      <c r="O555" s="90"/>
      <c r="P555" s="223">
        <f>O555*H555</f>
        <v>0</v>
      </c>
      <c r="Q555" s="223">
        <v>0.00023000000000000001</v>
      </c>
      <c r="R555" s="223">
        <f>Q555*H555</f>
        <v>0.0023</v>
      </c>
      <c r="S555" s="223">
        <v>0</v>
      </c>
      <c r="T555" s="224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25" t="s">
        <v>127</v>
      </c>
      <c r="AT555" s="225" t="s">
        <v>122</v>
      </c>
      <c r="AU555" s="225" t="s">
        <v>88</v>
      </c>
      <c r="AY555" s="16" t="s">
        <v>119</v>
      </c>
      <c r="BE555" s="226">
        <f>IF(N555="základní",J555,0)</f>
        <v>0</v>
      </c>
      <c r="BF555" s="226">
        <f>IF(N555="snížená",J555,0)</f>
        <v>0</v>
      </c>
      <c r="BG555" s="226">
        <f>IF(N555="zákl. přenesená",J555,0)</f>
        <v>0</v>
      </c>
      <c r="BH555" s="226">
        <f>IF(N555="sníž. přenesená",J555,0)</f>
        <v>0</v>
      </c>
      <c r="BI555" s="226">
        <f>IF(N555="nulová",J555,0)</f>
        <v>0</v>
      </c>
      <c r="BJ555" s="16" t="s">
        <v>86</v>
      </c>
      <c r="BK555" s="226">
        <f>ROUND(I555*H555,2)</f>
        <v>0</v>
      </c>
      <c r="BL555" s="16" t="s">
        <v>128</v>
      </c>
      <c r="BM555" s="225" t="s">
        <v>956</v>
      </c>
    </row>
    <row r="556" s="2" customFormat="1">
      <c r="A556" s="37"/>
      <c r="B556" s="38"/>
      <c r="C556" s="39"/>
      <c r="D556" s="227" t="s">
        <v>130</v>
      </c>
      <c r="E556" s="39"/>
      <c r="F556" s="228" t="s">
        <v>955</v>
      </c>
      <c r="G556" s="39"/>
      <c r="H556" s="39"/>
      <c r="I556" s="229"/>
      <c r="J556" s="39"/>
      <c r="K556" s="39"/>
      <c r="L556" s="43"/>
      <c r="M556" s="230"/>
      <c r="N556" s="231"/>
      <c r="O556" s="90"/>
      <c r="P556" s="90"/>
      <c r="Q556" s="90"/>
      <c r="R556" s="90"/>
      <c r="S556" s="90"/>
      <c r="T556" s="91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T556" s="16" t="s">
        <v>130</v>
      </c>
      <c r="AU556" s="16" t="s">
        <v>88</v>
      </c>
    </row>
    <row r="557" s="2" customFormat="1" ht="24.15" customHeight="1">
      <c r="A557" s="37"/>
      <c r="B557" s="38"/>
      <c r="C557" s="232" t="s">
        <v>957</v>
      </c>
      <c r="D557" s="232" t="s">
        <v>131</v>
      </c>
      <c r="E557" s="233" t="s">
        <v>958</v>
      </c>
      <c r="F557" s="234" t="s">
        <v>959</v>
      </c>
      <c r="G557" s="235" t="s">
        <v>125</v>
      </c>
      <c r="H557" s="236">
        <v>10</v>
      </c>
      <c r="I557" s="237"/>
      <c r="J557" s="238">
        <f>ROUND(I557*H557,2)</f>
        <v>0</v>
      </c>
      <c r="K557" s="234" t="s">
        <v>126</v>
      </c>
      <c r="L557" s="43"/>
      <c r="M557" s="239" t="s">
        <v>1</v>
      </c>
      <c r="N557" s="240" t="s">
        <v>43</v>
      </c>
      <c r="O557" s="90"/>
      <c r="P557" s="223">
        <f>O557*H557</f>
        <v>0</v>
      </c>
      <c r="Q557" s="223">
        <v>0</v>
      </c>
      <c r="R557" s="223">
        <f>Q557*H557</f>
        <v>0</v>
      </c>
      <c r="S557" s="223">
        <v>0</v>
      </c>
      <c r="T557" s="224">
        <f>S557*H557</f>
        <v>0</v>
      </c>
      <c r="U557" s="37"/>
      <c r="V557" s="37"/>
      <c r="W557" s="37"/>
      <c r="X557" s="37"/>
      <c r="Y557" s="37"/>
      <c r="Z557" s="37"/>
      <c r="AA557" s="37"/>
      <c r="AB557" s="37"/>
      <c r="AC557" s="37"/>
      <c r="AD557" s="37"/>
      <c r="AE557" s="37"/>
      <c r="AR557" s="225" t="s">
        <v>128</v>
      </c>
      <c r="AT557" s="225" t="s">
        <v>131</v>
      </c>
      <c r="AU557" s="225" t="s">
        <v>88</v>
      </c>
      <c r="AY557" s="16" t="s">
        <v>119</v>
      </c>
      <c r="BE557" s="226">
        <f>IF(N557="základní",J557,0)</f>
        <v>0</v>
      </c>
      <c r="BF557" s="226">
        <f>IF(N557="snížená",J557,0)</f>
        <v>0</v>
      </c>
      <c r="BG557" s="226">
        <f>IF(N557="zákl. přenesená",J557,0)</f>
        <v>0</v>
      </c>
      <c r="BH557" s="226">
        <f>IF(N557="sníž. přenesená",J557,0)</f>
        <v>0</v>
      </c>
      <c r="BI557" s="226">
        <f>IF(N557="nulová",J557,0)</f>
        <v>0</v>
      </c>
      <c r="BJ557" s="16" t="s">
        <v>86</v>
      </c>
      <c r="BK557" s="226">
        <f>ROUND(I557*H557,2)</f>
        <v>0</v>
      </c>
      <c r="BL557" s="16" t="s">
        <v>128</v>
      </c>
      <c r="BM557" s="225" t="s">
        <v>960</v>
      </c>
    </row>
    <row r="558" s="2" customFormat="1">
      <c r="A558" s="37"/>
      <c r="B558" s="38"/>
      <c r="C558" s="39"/>
      <c r="D558" s="227" t="s">
        <v>130</v>
      </c>
      <c r="E558" s="39"/>
      <c r="F558" s="228" t="s">
        <v>959</v>
      </c>
      <c r="G558" s="39"/>
      <c r="H558" s="39"/>
      <c r="I558" s="229"/>
      <c r="J558" s="39"/>
      <c r="K558" s="39"/>
      <c r="L558" s="43"/>
      <c r="M558" s="230"/>
      <c r="N558" s="231"/>
      <c r="O558" s="90"/>
      <c r="P558" s="90"/>
      <c r="Q558" s="90"/>
      <c r="R558" s="90"/>
      <c r="S558" s="90"/>
      <c r="T558" s="91"/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T558" s="16" t="s">
        <v>130</v>
      </c>
      <c r="AU558" s="16" t="s">
        <v>88</v>
      </c>
    </row>
    <row r="559" s="2" customFormat="1" ht="33" customHeight="1">
      <c r="A559" s="37"/>
      <c r="B559" s="38"/>
      <c r="C559" s="232" t="s">
        <v>961</v>
      </c>
      <c r="D559" s="232" t="s">
        <v>131</v>
      </c>
      <c r="E559" s="233" t="s">
        <v>962</v>
      </c>
      <c r="F559" s="234" t="s">
        <v>963</v>
      </c>
      <c r="G559" s="235" t="s">
        <v>125</v>
      </c>
      <c r="H559" s="236">
        <v>10</v>
      </c>
      <c r="I559" s="237"/>
      <c r="J559" s="238">
        <f>ROUND(I559*H559,2)</f>
        <v>0</v>
      </c>
      <c r="K559" s="234" t="s">
        <v>126</v>
      </c>
      <c r="L559" s="43"/>
      <c r="M559" s="239" t="s">
        <v>1</v>
      </c>
      <c r="N559" s="240" t="s">
        <v>43</v>
      </c>
      <c r="O559" s="90"/>
      <c r="P559" s="223">
        <f>O559*H559</f>
        <v>0</v>
      </c>
      <c r="Q559" s="223">
        <v>0</v>
      </c>
      <c r="R559" s="223">
        <f>Q559*H559</f>
        <v>0</v>
      </c>
      <c r="S559" s="223">
        <v>0.0080000000000000002</v>
      </c>
      <c r="T559" s="224">
        <f>S559*H559</f>
        <v>0.080000000000000002</v>
      </c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R559" s="225" t="s">
        <v>86</v>
      </c>
      <c r="AT559" s="225" t="s">
        <v>131</v>
      </c>
      <c r="AU559" s="225" t="s">
        <v>88</v>
      </c>
      <c r="AY559" s="16" t="s">
        <v>119</v>
      </c>
      <c r="BE559" s="226">
        <f>IF(N559="základní",J559,0)</f>
        <v>0</v>
      </c>
      <c r="BF559" s="226">
        <f>IF(N559="snížená",J559,0)</f>
        <v>0</v>
      </c>
      <c r="BG559" s="226">
        <f>IF(N559="zákl. přenesená",J559,0)</f>
        <v>0</v>
      </c>
      <c r="BH559" s="226">
        <f>IF(N559="sníž. přenesená",J559,0)</f>
        <v>0</v>
      </c>
      <c r="BI559" s="226">
        <f>IF(N559="nulová",J559,0)</f>
        <v>0</v>
      </c>
      <c r="BJ559" s="16" t="s">
        <v>86</v>
      </c>
      <c r="BK559" s="226">
        <f>ROUND(I559*H559,2)</f>
        <v>0</v>
      </c>
      <c r="BL559" s="16" t="s">
        <v>86</v>
      </c>
      <c r="BM559" s="225" t="s">
        <v>964</v>
      </c>
    </row>
    <row r="560" s="2" customFormat="1">
      <c r="A560" s="37"/>
      <c r="B560" s="38"/>
      <c r="C560" s="39"/>
      <c r="D560" s="227" t="s">
        <v>130</v>
      </c>
      <c r="E560" s="39"/>
      <c r="F560" s="228" t="s">
        <v>963</v>
      </c>
      <c r="G560" s="39"/>
      <c r="H560" s="39"/>
      <c r="I560" s="229"/>
      <c r="J560" s="39"/>
      <c r="K560" s="39"/>
      <c r="L560" s="43"/>
      <c r="M560" s="230"/>
      <c r="N560" s="231"/>
      <c r="O560" s="90"/>
      <c r="P560" s="90"/>
      <c r="Q560" s="90"/>
      <c r="R560" s="90"/>
      <c r="S560" s="90"/>
      <c r="T560" s="91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T560" s="16" t="s">
        <v>130</v>
      </c>
      <c r="AU560" s="16" t="s">
        <v>88</v>
      </c>
    </row>
    <row r="561" s="2" customFormat="1" ht="33" customHeight="1">
      <c r="A561" s="37"/>
      <c r="B561" s="38"/>
      <c r="C561" s="232" t="s">
        <v>965</v>
      </c>
      <c r="D561" s="232" t="s">
        <v>131</v>
      </c>
      <c r="E561" s="233" t="s">
        <v>966</v>
      </c>
      <c r="F561" s="234" t="s">
        <v>967</v>
      </c>
      <c r="G561" s="235" t="s">
        <v>125</v>
      </c>
      <c r="H561" s="236">
        <v>24</v>
      </c>
      <c r="I561" s="237"/>
      <c r="J561" s="238">
        <f>ROUND(I561*H561,2)</f>
        <v>0</v>
      </c>
      <c r="K561" s="234" t="s">
        <v>126</v>
      </c>
      <c r="L561" s="43"/>
      <c r="M561" s="239" t="s">
        <v>1</v>
      </c>
      <c r="N561" s="240" t="s">
        <v>43</v>
      </c>
      <c r="O561" s="90"/>
      <c r="P561" s="223">
        <f>O561*H561</f>
        <v>0</v>
      </c>
      <c r="Q561" s="223">
        <v>0</v>
      </c>
      <c r="R561" s="223">
        <f>Q561*H561</f>
        <v>0</v>
      </c>
      <c r="S561" s="223">
        <v>0.012</v>
      </c>
      <c r="T561" s="224">
        <f>S561*H561</f>
        <v>0.28800000000000003</v>
      </c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R561" s="225" t="s">
        <v>86</v>
      </c>
      <c r="AT561" s="225" t="s">
        <v>131</v>
      </c>
      <c r="AU561" s="225" t="s">
        <v>88</v>
      </c>
      <c r="AY561" s="16" t="s">
        <v>119</v>
      </c>
      <c r="BE561" s="226">
        <f>IF(N561="základní",J561,0)</f>
        <v>0</v>
      </c>
      <c r="BF561" s="226">
        <f>IF(N561="snížená",J561,0)</f>
        <v>0</v>
      </c>
      <c r="BG561" s="226">
        <f>IF(N561="zákl. přenesená",J561,0)</f>
        <v>0</v>
      </c>
      <c r="BH561" s="226">
        <f>IF(N561="sníž. přenesená",J561,0)</f>
        <v>0</v>
      </c>
      <c r="BI561" s="226">
        <f>IF(N561="nulová",J561,0)</f>
        <v>0</v>
      </c>
      <c r="BJ561" s="16" t="s">
        <v>86</v>
      </c>
      <c r="BK561" s="226">
        <f>ROUND(I561*H561,2)</f>
        <v>0</v>
      </c>
      <c r="BL561" s="16" t="s">
        <v>86</v>
      </c>
      <c r="BM561" s="225" t="s">
        <v>968</v>
      </c>
    </row>
    <row r="562" s="2" customFormat="1">
      <c r="A562" s="37"/>
      <c r="B562" s="38"/>
      <c r="C562" s="39"/>
      <c r="D562" s="227" t="s">
        <v>130</v>
      </c>
      <c r="E562" s="39"/>
      <c r="F562" s="228" t="s">
        <v>967</v>
      </c>
      <c r="G562" s="39"/>
      <c r="H562" s="39"/>
      <c r="I562" s="229"/>
      <c r="J562" s="39"/>
      <c r="K562" s="39"/>
      <c r="L562" s="43"/>
      <c r="M562" s="230"/>
      <c r="N562" s="231"/>
      <c r="O562" s="90"/>
      <c r="P562" s="90"/>
      <c r="Q562" s="90"/>
      <c r="R562" s="90"/>
      <c r="S562" s="90"/>
      <c r="T562" s="91"/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T562" s="16" t="s">
        <v>130</v>
      </c>
      <c r="AU562" s="16" t="s">
        <v>88</v>
      </c>
    </row>
    <row r="563" s="2" customFormat="1" ht="33" customHeight="1">
      <c r="A563" s="37"/>
      <c r="B563" s="38"/>
      <c r="C563" s="232" t="s">
        <v>969</v>
      </c>
      <c r="D563" s="232" t="s">
        <v>131</v>
      </c>
      <c r="E563" s="233" t="s">
        <v>970</v>
      </c>
      <c r="F563" s="234" t="s">
        <v>971</v>
      </c>
      <c r="G563" s="235" t="s">
        <v>125</v>
      </c>
      <c r="H563" s="236">
        <v>40</v>
      </c>
      <c r="I563" s="237"/>
      <c r="J563" s="238">
        <f>ROUND(I563*H563,2)</f>
        <v>0</v>
      </c>
      <c r="K563" s="234" t="s">
        <v>126</v>
      </c>
      <c r="L563" s="43"/>
      <c r="M563" s="239" t="s">
        <v>1</v>
      </c>
      <c r="N563" s="240" t="s">
        <v>43</v>
      </c>
      <c r="O563" s="90"/>
      <c r="P563" s="223">
        <f>O563*H563</f>
        <v>0</v>
      </c>
      <c r="Q563" s="223">
        <v>0</v>
      </c>
      <c r="R563" s="223">
        <f>Q563*H563</f>
        <v>0</v>
      </c>
      <c r="S563" s="223">
        <v>0.021000000000000001</v>
      </c>
      <c r="T563" s="224">
        <f>S563*H563</f>
        <v>0.84000000000000008</v>
      </c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R563" s="225" t="s">
        <v>86</v>
      </c>
      <c r="AT563" s="225" t="s">
        <v>131</v>
      </c>
      <c r="AU563" s="225" t="s">
        <v>88</v>
      </c>
      <c r="AY563" s="16" t="s">
        <v>119</v>
      </c>
      <c r="BE563" s="226">
        <f>IF(N563="základní",J563,0)</f>
        <v>0</v>
      </c>
      <c r="BF563" s="226">
        <f>IF(N563="snížená",J563,0)</f>
        <v>0</v>
      </c>
      <c r="BG563" s="226">
        <f>IF(N563="zákl. přenesená",J563,0)</f>
        <v>0</v>
      </c>
      <c r="BH563" s="226">
        <f>IF(N563="sníž. přenesená",J563,0)</f>
        <v>0</v>
      </c>
      <c r="BI563" s="226">
        <f>IF(N563="nulová",J563,0)</f>
        <v>0</v>
      </c>
      <c r="BJ563" s="16" t="s">
        <v>86</v>
      </c>
      <c r="BK563" s="226">
        <f>ROUND(I563*H563,2)</f>
        <v>0</v>
      </c>
      <c r="BL563" s="16" t="s">
        <v>86</v>
      </c>
      <c r="BM563" s="225" t="s">
        <v>972</v>
      </c>
    </row>
    <row r="564" s="2" customFormat="1">
      <c r="A564" s="37"/>
      <c r="B564" s="38"/>
      <c r="C564" s="39"/>
      <c r="D564" s="227" t="s">
        <v>130</v>
      </c>
      <c r="E564" s="39"/>
      <c r="F564" s="228" t="s">
        <v>971</v>
      </c>
      <c r="G564" s="39"/>
      <c r="H564" s="39"/>
      <c r="I564" s="229"/>
      <c r="J564" s="39"/>
      <c r="K564" s="39"/>
      <c r="L564" s="43"/>
      <c r="M564" s="230"/>
      <c r="N564" s="231"/>
      <c r="O564" s="90"/>
      <c r="P564" s="90"/>
      <c r="Q564" s="90"/>
      <c r="R564" s="90"/>
      <c r="S564" s="90"/>
      <c r="T564" s="91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T564" s="16" t="s">
        <v>130</v>
      </c>
      <c r="AU564" s="16" t="s">
        <v>88</v>
      </c>
    </row>
    <row r="565" s="2" customFormat="1" ht="37.8" customHeight="1">
      <c r="A565" s="37"/>
      <c r="B565" s="38"/>
      <c r="C565" s="232" t="s">
        <v>973</v>
      </c>
      <c r="D565" s="232" t="s">
        <v>131</v>
      </c>
      <c r="E565" s="233" t="s">
        <v>974</v>
      </c>
      <c r="F565" s="234" t="s">
        <v>975</v>
      </c>
      <c r="G565" s="235" t="s">
        <v>125</v>
      </c>
      <c r="H565" s="236">
        <v>12</v>
      </c>
      <c r="I565" s="237"/>
      <c r="J565" s="238">
        <f>ROUND(I565*H565,2)</f>
        <v>0</v>
      </c>
      <c r="K565" s="234" t="s">
        <v>126</v>
      </c>
      <c r="L565" s="43"/>
      <c r="M565" s="239" t="s">
        <v>1</v>
      </c>
      <c r="N565" s="240" t="s">
        <v>43</v>
      </c>
      <c r="O565" s="90"/>
      <c r="P565" s="223">
        <f>O565*H565</f>
        <v>0</v>
      </c>
      <c r="Q565" s="223">
        <v>0</v>
      </c>
      <c r="R565" s="223">
        <f>Q565*H565</f>
        <v>0</v>
      </c>
      <c r="S565" s="223">
        <v>0.050000000000000003</v>
      </c>
      <c r="T565" s="224">
        <f>S565*H565</f>
        <v>0.60000000000000009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25" t="s">
        <v>86</v>
      </c>
      <c r="AT565" s="225" t="s">
        <v>131</v>
      </c>
      <c r="AU565" s="225" t="s">
        <v>88</v>
      </c>
      <c r="AY565" s="16" t="s">
        <v>119</v>
      </c>
      <c r="BE565" s="226">
        <f>IF(N565="základní",J565,0)</f>
        <v>0</v>
      </c>
      <c r="BF565" s="226">
        <f>IF(N565="snížená",J565,0)</f>
        <v>0</v>
      </c>
      <c r="BG565" s="226">
        <f>IF(N565="zákl. přenesená",J565,0)</f>
        <v>0</v>
      </c>
      <c r="BH565" s="226">
        <f>IF(N565="sníž. přenesená",J565,0)</f>
        <v>0</v>
      </c>
      <c r="BI565" s="226">
        <f>IF(N565="nulová",J565,0)</f>
        <v>0</v>
      </c>
      <c r="BJ565" s="16" t="s">
        <v>86</v>
      </c>
      <c r="BK565" s="226">
        <f>ROUND(I565*H565,2)</f>
        <v>0</v>
      </c>
      <c r="BL565" s="16" t="s">
        <v>86</v>
      </c>
      <c r="BM565" s="225" t="s">
        <v>976</v>
      </c>
    </row>
    <row r="566" s="2" customFormat="1">
      <c r="A566" s="37"/>
      <c r="B566" s="38"/>
      <c r="C566" s="39"/>
      <c r="D566" s="227" t="s">
        <v>130</v>
      </c>
      <c r="E566" s="39"/>
      <c r="F566" s="228" t="s">
        <v>975</v>
      </c>
      <c r="G566" s="39"/>
      <c r="H566" s="39"/>
      <c r="I566" s="229"/>
      <c r="J566" s="39"/>
      <c r="K566" s="39"/>
      <c r="L566" s="43"/>
      <c r="M566" s="230"/>
      <c r="N566" s="231"/>
      <c r="O566" s="90"/>
      <c r="P566" s="90"/>
      <c r="Q566" s="90"/>
      <c r="R566" s="90"/>
      <c r="S566" s="90"/>
      <c r="T566" s="91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16" t="s">
        <v>130</v>
      </c>
      <c r="AU566" s="16" t="s">
        <v>88</v>
      </c>
    </row>
    <row r="567" s="2" customFormat="1" ht="21.75" customHeight="1">
      <c r="A567" s="37"/>
      <c r="B567" s="38"/>
      <c r="C567" s="213" t="s">
        <v>977</v>
      </c>
      <c r="D567" s="213" t="s">
        <v>122</v>
      </c>
      <c r="E567" s="214" t="s">
        <v>978</v>
      </c>
      <c r="F567" s="215" t="s">
        <v>979</v>
      </c>
      <c r="G567" s="216" t="s">
        <v>922</v>
      </c>
      <c r="H567" s="217">
        <v>75</v>
      </c>
      <c r="I567" s="218"/>
      <c r="J567" s="219">
        <f>ROUND(I567*H567,2)</f>
        <v>0</v>
      </c>
      <c r="K567" s="215" t="s">
        <v>126</v>
      </c>
      <c r="L567" s="220"/>
      <c r="M567" s="221" t="s">
        <v>1</v>
      </c>
      <c r="N567" s="222" t="s">
        <v>43</v>
      </c>
      <c r="O567" s="90"/>
      <c r="P567" s="223">
        <f>O567*H567</f>
        <v>0</v>
      </c>
      <c r="Q567" s="223">
        <v>0.001</v>
      </c>
      <c r="R567" s="223">
        <f>Q567*H567</f>
        <v>0.074999999999999997</v>
      </c>
      <c r="S567" s="223">
        <v>0</v>
      </c>
      <c r="T567" s="224">
        <f>S567*H567</f>
        <v>0</v>
      </c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R567" s="225" t="s">
        <v>127</v>
      </c>
      <c r="AT567" s="225" t="s">
        <v>122</v>
      </c>
      <c r="AU567" s="225" t="s">
        <v>88</v>
      </c>
      <c r="AY567" s="16" t="s">
        <v>119</v>
      </c>
      <c r="BE567" s="226">
        <f>IF(N567="základní",J567,0)</f>
        <v>0</v>
      </c>
      <c r="BF567" s="226">
        <f>IF(N567="snížená",J567,0)</f>
        <v>0</v>
      </c>
      <c r="BG567" s="226">
        <f>IF(N567="zákl. přenesená",J567,0)</f>
        <v>0</v>
      </c>
      <c r="BH567" s="226">
        <f>IF(N567="sníž. přenesená",J567,0)</f>
        <v>0</v>
      </c>
      <c r="BI567" s="226">
        <f>IF(N567="nulová",J567,0)</f>
        <v>0</v>
      </c>
      <c r="BJ567" s="16" t="s">
        <v>86</v>
      </c>
      <c r="BK567" s="226">
        <f>ROUND(I567*H567,2)</f>
        <v>0</v>
      </c>
      <c r="BL567" s="16" t="s">
        <v>128</v>
      </c>
      <c r="BM567" s="225" t="s">
        <v>980</v>
      </c>
    </row>
    <row r="568" s="2" customFormat="1">
      <c r="A568" s="37"/>
      <c r="B568" s="38"/>
      <c r="C568" s="39"/>
      <c r="D568" s="227" t="s">
        <v>130</v>
      </c>
      <c r="E568" s="39"/>
      <c r="F568" s="228" t="s">
        <v>979</v>
      </c>
      <c r="G568" s="39"/>
      <c r="H568" s="39"/>
      <c r="I568" s="229"/>
      <c r="J568" s="39"/>
      <c r="K568" s="39"/>
      <c r="L568" s="43"/>
      <c r="M568" s="230"/>
      <c r="N568" s="231"/>
      <c r="O568" s="90"/>
      <c r="P568" s="90"/>
      <c r="Q568" s="90"/>
      <c r="R568" s="90"/>
      <c r="S568" s="90"/>
      <c r="T568" s="91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16" t="s">
        <v>130</v>
      </c>
      <c r="AU568" s="16" t="s">
        <v>88</v>
      </c>
    </row>
    <row r="569" s="2" customFormat="1" ht="24.15" customHeight="1">
      <c r="A569" s="37"/>
      <c r="B569" s="38"/>
      <c r="C569" s="232" t="s">
        <v>981</v>
      </c>
      <c r="D569" s="232" t="s">
        <v>131</v>
      </c>
      <c r="E569" s="233" t="s">
        <v>982</v>
      </c>
      <c r="F569" s="234" t="s">
        <v>983</v>
      </c>
      <c r="G569" s="235" t="s">
        <v>984</v>
      </c>
      <c r="H569" s="236">
        <v>250</v>
      </c>
      <c r="I569" s="237"/>
      <c r="J569" s="238">
        <f>ROUND(I569*H569,2)</f>
        <v>0</v>
      </c>
      <c r="K569" s="234" t="s">
        <v>126</v>
      </c>
      <c r="L569" s="43"/>
      <c r="M569" s="239" t="s">
        <v>1</v>
      </c>
      <c r="N569" s="240" t="s">
        <v>43</v>
      </c>
      <c r="O569" s="90"/>
      <c r="P569" s="223">
        <f>O569*H569</f>
        <v>0</v>
      </c>
      <c r="Q569" s="223">
        <v>0.00029</v>
      </c>
      <c r="R569" s="223">
        <f>Q569*H569</f>
        <v>0.072499999999999995</v>
      </c>
      <c r="S569" s="223">
        <v>0</v>
      </c>
      <c r="T569" s="224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25" t="s">
        <v>128</v>
      </c>
      <c r="AT569" s="225" t="s">
        <v>131</v>
      </c>
      <c r="AU569" s="225" t="s">
        <v>88</v>
      </c>
      <c r="AY569" s="16" t="s">
        <v>119</v>
      </c>
      <c r="BE569" s="226">
        <f>IF(N569="základní",J569,0)</f>
        <v>0</v>
      </c>
      <c r="BF569" s="226">
        <f>IF(N569="snížená",J569,0)</f>
        <v>0</v>
      </c>
      <c r="BG569" s="226">
        <f>IF(N569="zákl. přenesená",J569,0)</f>
        <v>0</v>
      </c>
      <c r="BH569" s="226">
        <f>IF(N569="sníž. přenesená",J569,0)</f>
        <v>0</v>
      </c>
      <c r="BI569" s="226">
        <f>IF(N569="nulová",J569,0)</f>
        <v>0</v>
      </c>
      <c r="BJ569" s="16" t="s">
        <v>86</v>
      </c>
      <c r="BK569" s="226">
        <f>ROUND(I569*H569,2)</f>
        <v>0</v>
      </c>
      <c r="BL569" s="16" t="s">
        <v>128</v>
      </c>
      <c r="BM569" s="225" t="s">
        <v>985</v>
      </c>
    </row>
    <row r="570" s="2" customFormat="1">
      <c r="A570" s="37"/>
      <c r="B570" s="38"/>
      <c r="C570" s="39"/>
      <c r="D570" s="227" t="s">
        <v>130</v>
      </c>
      <c r="E570" s="39"/>
      <c r="F570" s="228" t="s">
        <v>983</v>
      </c>
      <c r="G570" s="39"/>
      <c r="H570" s="39"/>
      <c r="I570" s="229"/>
      <c r="J570" s="39"/>
      <c r="K570" s="39"/>
      <c r="L570" s="43"/>
      <c r="M570" s="230"/>
      <c r="N570" s="231"/>
      <c r="O570" s="90"/>
      <c r="P570" s="90"/>
      <c r="Q570" s="90"/>
      <c r="R570" s="90"/>
      <c r="S570" s="90"/>
      <c r="T570" s="91"/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T570" s="16" t="s">
        <v>130</v>
      </c>
      <c r="AU570" s="16" t="s">
        <v>88</v>
      </c>
    </row>
    <row r="571" s="2" customFormat="1" ht="16.5" customHeight="1">
      <c r="A571" s="37"/>
      <c r="B571" s="38"/>
      <c r="C571" s="232" t="s">
        <v>986</v>
      </c>
      <c r="D571" s="232" t="s">
        <v>131</v>
      </c>
      <c r="E571" s="233" t="s">
        <v>987</v>
      </c>
      <c r="F571" s="234" t="s">
        <v>988</v>
      </c>
      <c r="G571" s="235" t="s">
        <v>154</v>
      </c>
      <c r="H571" s="236">
        <v>5</v>
      </c>
      <c r="I571" s="237"/>
      <c r="J571" s="238">
        <f>ROUND(I571*H571,2)</f>
        <v>0</v>
      </c>
      <c r="K571" s="234" t="s">
        <v>1</v>
      </c>
      <c r="L571" s="43"/>
      <c r="M571" s="239" t="s">
        <v>1</v>
      </c>
      <c r="N571" s="240" t="s">
        <v>43</v>
      </c>
      <c r="O571" s="90"/>
      <c r="P571" s="223">
        <f>O571*H571</f>
        <v>0</v>
      </c>
      <c r="Q571" s="223">
        <v>0</v>
      </c>
      <c r="R571" s="223">
        <f>Q571*H571</f>
        <v>0</v>
      </c>
      <c r="S571" s="223">
        <v>0</v>
      </c>
      <c r="T571" s="224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25" t="s">
        <v>128</v>
      </c>
      <c r="AT571" s="225" t="s">
        <v>131</v>
      </c>
      <c r="AU571" s="225" t="s">
        <v>88</v>
      </c>
      <c r="AY571" s="16" t="s">
        <v>119</v>
      </c>
      <c r="BE571" s="226">
        <f>IF(N571="základní",J571,0)</f>
        <v>0</v>
      </c>
      <c r="BF571" s="226">
        <f>IF(N571="snížená",J571,0)</f>
        <v>0</v>
      </c>
      <c r="BG571" s="226">
        <f>IF(N571="zákl. přenesená",J571,0)</f>
        <v>0</v>
      </c>
      <c r="BH571" s="226">
        <f>IF(N571="sníž. přenesená",J571,0)</f>
        <v>0</v>
      </c>
      <c r="BI571" s="226">
        <f>IF(N571="nulová",J571,0)</f>
        <v>0</v>
      </c>
      <c r="BJ571" s="16" t="s">
        <v>86</v>
      </c>
      <c r="BK571" s="226">
        <f>ROUND(I571*H571,2)</f>
        <v>0</v>
      </c>
      <c r="BL571" s="16" t="s">
        <v>128</v>
      </c>
      <c r="BM571" s="225" t="s">
        <v>989</v>
      </c>
    </row>
    <row r="572" s="2" customFormat="1">
      <c r="A572" s="37"/>
      <c r="B572" s="38"/>
      <c r="C572" s="39"/>
      <c r="D572" s="227" t="s">
        <v>130</v>
      </c>
      <c r="E572" s="39"/>
      <c r="F572" s="228" t="s">
        <v>988</v>
      </c>
      <c r="G572" s="39"/>
      <c r="H572" s="39"/>
      <c r="I572" s="229"/>
      <c r="J572" s="39"/>
      <c r="K572" s="39"/>
      <c r="L572" s="43"/>
      <c r="M572" s="230"/>
      <c r="N572" s="231"/>
      <c r="O572" s="90"/>
      <c r="P572" s="90"/>
      <c r="Q572" s="90"/>
      <c r="R572" s="90"/>
      <c r="S572" s="90"/>
      <c r="T572" s="91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T572" s="16" t="s">
        <v>130</v>
      </c>
      <c r="AU572" s="16" t="s">
        <v>88</v>
      </c>
    </row>
    <row r="573" s="12" customFormat="1" ht="22.8" customHeight="1">
      <c r="A573" s="12"/>
      <c r="B573" s="197"/>
      <c r="C573" s="198"/>
      <c r="D573" s="199" t="s">
        <v>77</v>
      </c>
      <c r="E573" s="211" t="s">
        <v>990</v>
      </c>
      <c r="F573" s="211" t="s">
        <v>991</v>
      </c>
      <c r="G573" s="198"/>
      <c r="H573" s="198"/>
      <c r="I573" s="201"/>
      <c r="J573" s="212">
        <f>BK573</f>
        <v>0</v>
      </c>
      <c r="K573" s="198"/>
      <c r="L573" s="203"/>
      <c r="M573" s="204"/>
      <c r="N573" s="205"/>
      <c r="O573" s="205"/>
      <c r="P573" s="206">
        <f>SUM(P574:P594)</f>
        <v>0</v>
      </c>
      <c r="Q573" s="205"/>
      <c r="R573" s="206">
        <f>SUM(R574:R594)</f>
        <v>0</v>
      </c>
      <c r="S573" s="205"/>
      <c r="T573" s="207">
        <f>SUM(T574:T594)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208" t="s">
        <v>86</v>
      </c>
      <c r="AT573" s="209" t="s">
        <v>77</v>
      </c>
      <c r="AU573" s="209" t="s">
        <v>86</v>
      </c>
      <c r="AY573" s="208" t="s">
        <v>119</v>
      </c>
      <c r="BK573" s="210">
        <f>SUM(BK574:BK594)</f>
        <v>0</v>
      </c>
    </row>
    <row r="574" s="2" customFormat="1" ht="16.5" customHeight="1">
      <c r="A574" s="37"/>
      <c r="B574" s="38"/>
      <c r="C574" s="213" t="s">
        <v>992</v>
      </c>
      <c r="D574" s="213" t="s">
        <v>122</v>
      </c>
      <c r="E574" s="214" t="s">
        <v>993</v>
      </c>
      <c r="F574" s="215" t="s">
        <v>994</v>
      </c>
      <c r="G574" s="216" t="s">
        <v>250</v>
      </c>
      <c r="H574" s="217">
        <v>1</v>
      </c>
      <c r="I574" s="218"/>
      <c r="J574" s="219">
        <f>ROUND(I574*H574,2)</f>
        <v>0</v>
      </c>
      <c r="K574" s="215" t="s">
        <v>1</v>
      </c>
      <c r="L574" s="220"/>
      <c r="M574" s="221" t="s">
        <v>1</v>
      </c>
      <c r="N574" s="222" t="s">
        <v>43</v>
      </c>
      <c r="O574" s="90"/>
      <c r="P574" s="223">
        <f>O574*H574</f>
        <v>0</v>
      </c>
      <c r="Q574" s="223">
        <v>0</v>
      </c>
      <c r="R574" s="223">
        <f>Q574*H574</f>
        <v>0</v>
      </c>
      <c r="S574" s="223">
        <v>0</v>
      </c>
      <c r="T574" s="224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225" t="s">
        <v>127</v>
      </c>
      <c r="AT574" s="225" t="s">
        <v>122</v>
      </c>
      <c r="AU574" s="225" t="s">
        <v>88</v>
      </c>
      <c r="AY574" s="16" t="s">
        <v>119</v>
      </c>
      <c r="BE574" s="226">
        <f>IF(N574="základní",J574,0)</f>
        <v>0</v>
      </c>
      <c r="BF574" s="226">
        <f>IF(N574="snížená",J574,0)</f>
        <v>0</v>
      </c>
      <c r="BG574" s="226">
        <f>IF(N574="zákl. přenesená",J574,0)</f>
        <v>0</v>
      </c>
      <c r="BH574" s="226">
        <f>IF(N574="sníž. přenesená",J574,0)</f>
        <v>0</v>
      </c>
      <c r="BI574" s="226">
        <f>IF(N574="nulová",J574,0)</f>
        <v>0</v>
      </c>
      <c r="BJ574" s="16" t="s">
        <v>86</v>
      </c>
      <c r="BK574" s="226">
        <f>ROUND(I574*H574,2)</f>
        <v>0</v>
      </c>
      <c r="BL574" s="16" t="s">
        <v>128</v>
      </c>
      <c r="BM574" s="225" t="s">
        <v>995</v>
      </c>
    </row>
    <row r="575" s="2" customFormat="1">
      <c r="A575" s="37"/>
      <c r="B575" s="38"/>
      <c r="C575" s="39"/>
      <c r="D575" s="227" t="s">
        <v>130</v>
      </c>
      <c r="E575" s="39"/>
      <c r="F575" s="228" t="s">
        <v>994</v>
      </c>
      <c r="G575" s="39"/>
      <c r="H575" s="39"/>
      <c r="I575" s="229"/>
      <c r="J575" s="39"/>
      <c r="K575" s="39"/>
      <c r="L575" s="43"/>
      <c r="M575" s="230"/>
      <c r="N575" s="231"/>
      <c r="O575" s="90"/>
      <c r="P575" s="90"/>
      <c r="Q575" s="90"/>
      <c r="R575" s="90"/>
      <c r="S575" s="90"/>
      <c r="T575" s="91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T575" s="16" t="s">
        <v>130</v>
      </c>
      <c r="AU575" s="16" t="s">
        <v>88</v>
      </c>
    </row>
    <row r="576" s="2" customFormat="1" ht="16.5" customHeight="1">
      <c r="A576" s="37"/>
      <c r="B576" s="38"/>
      <c r="C576" s="232" t="s">
        <v>996</v>
      </c>
      <c r="D576" s="232" t="s">
        <v>131</v>
      </c>
      <c r="E576" s="233" t="s">
        <v>997</v>
      </c>
      <c r="F576" s="234" t="s">
        <v>998</v>
      </c>
      <c r="G576" s="235" t="s">
        <v>453</v>
      </c>
      <c r="H576" s="236">
        <v>40</v>
      </c>
      <c r="I576" s="237"/>
      <c r="J576" s="238">
        <f>ROUND(I576*H576,2)</f>
        <v>0</v>
      </c>
      <c r="K576" s="234" t="s">
        <v>126</v>
      </c>
      <c r="L576" s="43"/>
      <c r="M576" s="239" t="s">
        <v>1</v>
      </c>
      <c r="N576" s="240" t="s">
        <v>43</v>
      </c>
      <c r="O576" s="90"/>
      <c r="P576" s="223">
        <f>O576*H576</f>
        <v>0</v>
      </c>
      <c r="Q576" s="223">
        <v>0</v>
      </c>
      <c r="R576" s="223">
        <f>Q576*H576</f>
        <v>0</v>
      </c>
      <c r="S576" s="223">
        <v>0</v>
      </c>
      <c r="T576" s="224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25" t="s">
        <v>128</v>
      </c>
      <c r="AT576" s="225" t="s">
        <v>131</v>
      </c>
      <c r="AU576" s="225" t="s">
        <v>88</v>
      </c>
      <c r="AY576" s="16" t="s">
        <v>119</v>
      </c>
      <c r="BE576" s="226">
        <f>IF(N576="základní",J576,0)</f>
        <v>0</v>
      </c>
      <c r="BF576" s="226">
        <f>IF(N576="snížená",J576,0)</f>
        <v>0</v>
      </c>
      <c r="BG576" s="226">
        <f>IF(N576="zákl. přenesená",J576,0)</f>
        <v>0</v>
      </c>
      <c r="BH576" s="226">
        <f>IF(N576="sníž. přenesená",J576,0)</f>
        <v>0</v>
      </c>
      <c r="BI576" s="226">
        <f>IF(N576="nulová",J576,0)</f>
        <v>0</v>
      </c>
      <c r="BJ576" s="16" t="s">
        <v>86</v>
      </c>
      <c r="BK576" s="226">
        <f>ROUND(I576*H576,2)</f>
        <v>0</v>
      </c>
      <c r="BL576" s="16" t="s">
        <v>128</v>
      </c>
      <c r="BM576" s="225" t="s">
        <v>999</v>
      </c>
    </row>
    <row r="577" s="2" customFormat="1">
      <c r="A577" s="37"/>
      <c r="B577" s="38"/>
      <c r="C577" s="39"/>
      <c r="D577" s="227" t="s">
        <v>130</v>
      </c>
      <c r="E577" s="39"/>
      <c r="F577" s="228" t="s">
        <v>998</v>
      </c>
      <c r="G577" s="39"/>
      <c r="H577" s="39"/>
      <c r="I577" s="229"/>
      <c r="J577" s="39"/>
      <c r="K577" s="39"/>
      <c r="L577" s="43"/>
      <c r="M577" s="230"/>
      <c r="N577" s="231"/>
      <c r="O577" s="90"/>
      <c r="P577" s="90"/>
      <c r="Q577" s="90"/>
      <c r="R577" s="90"/>
      <c r="S577" s="90"/>
      <c r="T577" s="91"/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T577" s="16" t="s">
        <v>130</v>
      </c>
      <c r="AU577" s="16" t="s">
        <v>88</v>
      </c>
    </row>
    <row r="578" s="2" customFormat="1" ht="21.75" customHeight="1">
      <c r="A578" s="37"/>
      <c r="B578" s="38"/>
      <c r="C578" s="232" t="s">
        <v>1000</v>
      </c>
      <c r="D578" s="232" t="s">
        <v>131</v>
      </c>
      <c r="E578" s="233" t="s">
        <v>1001</v>
      </c>
      <c r="F578" s="234" t="s">
        <v>1002</v>
      </c>
      <c r="G578" s="235" t="s">
        <v>125</v>
      </c>
      <c r="H578" s="236">
        <v>35</v>
      </c>
      <c r="I578" s="237"/>
      <c r="J578" s="238">
        <f>ROUND(I578*H578,2)</f>
        <v>0</v>
      </c>
      <c r="K578" s="234" t="s">
        <v>126</v>
      </c>
      <c r="L578" s="43"/>
      <c r="M578" s="239" t="s">
        <v>1</v>
      </c>
      <c r="N578" s="240" t="s">
        <v>43</v>
      </c>
      <c r="O578" s="90"/>
      <c r="P578" s="223">
        <f>O578*H578</f>
        <v>0</v>
      </c>
      <c r="Q578" s="223">
        <v>0</v>
      </c>
      <c r="R578" s="223">
        <f>Q578*H578</f>
        <v>0</v>
      </c>
      <c r="S578" s="223">
        <v>0</v>
      </c>
      <c r="T578" s="224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225" t="s">
        <v>128</v>
      </c>
      <c r="AT578" s="225" t="s">
        <v>131</v>
      </c>
      <c r="AU578" s="225" t="s">
        <v>88</v>
      </c>
      <c r="AY578" s="16" t="s">
        <v>119</v>
      </c>
      <c r="BE578" s="226">
        <f>IF(N578="základní",J578,0)</f>
        <v>0</v>
      </c>
      <c r="BF578" s="226">
        <f>IF(N578="snížená",J578,0)</f>
        <v>0</v>
      </c>
      <c r="BG578" s="226">
        <f>IF(N578="zákl. přenesená",J578,0)</f>
        <v>0</v>
      </c>
      <c r="BH578" s="226">
        <f>IF(N578="sníž. přenesená",J578,0)</f>
        <v>0</v>
      </c>
      <c r="BI578" s="226">
        <f>IF(N578="nulová",J578,0)</f>
        <v>0</v>
      </c>
      <c r="BJ578" s="16" t="s">
        <v>86</v>
      </c>
      <c r="BK578" s="226">
        <f>ROUND(I578*H578,2)</f>
        <v>0</v>
      </c>
      <c r="BL578" s="16" t="s">
        <v>128</v>
      </c>
      <c r="BM578" s="225" t="s">
        <v>1003</v>
      </c>
    </row>
    <row r="579" s="2" customFormat="1">
      <c r="A579" s="37"/>
      <c r="B579" s="38"/>
      <c r="C579" s="39"/>
      <c r="D579" s="227" t="s">
        <v>130</v>
      </c>
      <c r="E579" s="39"/>
      <c r="F579" s="228" t="s">
        <v>1002</v>
      </c>
      <c r="G579" s="39"/>
      <c r="H579" s="39"/>
      <c r="I579" s="229"/>
      <c r="J579" s="39"/>
      <c r="K579" s="39"/>
      <c r="L579" s="43"/>
      <c r="M579" s="230"/>
      <c r="N579" s="231"/>
      <c r="O579" s="90"/>
      <c r="P579" s="90"/>
      <c r="Q579" s="90"/>
      <c r="R579" s="90"/>
      <c r="S579" s="90"/>
      <c r="T579" s="91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T579" s="16" t="s">
        <v>130</v>
      </c>
      <c r="AU579" s="16" t="s">
        <v>88</v>
      </c>
    </row>
    <row r="580" s="2" customFormat="1" ht="21.75" customHeight="1">
      <c r="A580" s="37"/>
      <c r="B580" s="38"/>
      <c r="C580" s="232" t="s">
        <v>1004</v>
      </c>
      <c r="D580" s="232" t="s">
        <v>131</v>
      </c>
      <c r="E580" s="233" t="s">
        <v>1005</v>
      </c>
      <c r="F580" s="234" t="s">
        <v>1006</v>
      </c>
      <c r="G580" s="235" t="s">
        <v>125</v>
      </c>
      <c r="H580" s="236">
        <v>8</v>
      </c>
      <c r="I580" s="237"/>
      <c r="J580" s="238">
        <f>ROUND(I580*H580,2)</f>
        <v>0</v>
      </c>
      <c r="K580" s="234" t="s">
        <v>126</v>
      </c>
      <c r="L580" s="43"/>
      <c r="M580" s="239" t="s">
        <v>1</v>
      </c>
      <c r="N580" s="240" t="s">
        <v>43</v>
      </c>
      <c r="O580" s="90"/>
      <c r="P580" s="223">
        <f>O580*H580</f>
        <v>0</v>
      </c>
      <c r="Q580" s="223">
        <v>0</v>
      </c>
      <c r="R580" s="223">
        <f>Q580*H580</f>
        <v>0</v>
      </c>
      <c r="S580" s="223">
        <v>0</v>
      </c>
      <c r="T580" s="224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25" t="s">
        <v>139</v>
      </c>
      <c r="AT580" s="225" t="s">
        <v>131</v>
      </c>
      <c r="AU580" s="225" t="s">
        <v>88</v>
      </c>
      <c r="AY580" s="16" t="s">
        <v>119</v>
      </c>
      <c r="BE580" s="226">
        <f>IF(N580="základní",J580,0)</f>
        <v>0</v>
      </c>
      <c r="BF580" s="226">
        <f>IF(N580="snížená",J580,0)</f>
        <v>0</v>
      </c>
      <c r="BG580" s="226">
        <f>IF(N580="zákl. přenesená",J580,0)</f>
        <v>0</v>
      </c>
      <c r="BH580" s="226">
        <f>IF(N580="sníž. přenesená",J580,0)</f>
        <v>0</v>
      </c>
      <c r="BI580" s="226">
        <f>IF(N580="nulová",J580,0)</f>
        <v>0</v>
      </c>
      <c r="BJ580" s="16" t="s">
        <v>86</v>
      </c>
      <c r="BK580" s="226">
        <f>ROUND(I580*H580,2)</f>
        <v>0</v>
      </c>
      <c r="BL580" s="16" t="s">
        <v>139</v>
      </c>
      <c r="BM580" s="225" t="s">
        <v>1007</v>
      </c>
    </row>
    <row r="581" s="2" customFormat="1">
      <c r="A581" s="37"/>
      <c r="B581" s="38"/>
      <c r="C581" s="39"/>
      <c r="D581" s="227" t="s">
        <v>130</v>
      </c>
      <c r="E581" s="39"/>
      <c r="F581" s="228" t="s">
        <v>1006</v>
      </c>
      <c r="G581" s="39"/>
      <c r="H581" s="39"/>
      <c r="I581" s="229"/>
      <c r="J581" s="39"/>
      <c r="K581" s="39"/>
      <c r="L581" s="43"/>
      <c r="M581" s="230"/>
      <c r="N581" s="231"/>
      <c r="O581" s="90"/>
      <c r="P581" s="90"/>
      <c r="Q581" s="90"/>
      <c r="R581" s="90"/>
      <c r="S581" s="90"/>
      <c r="T581" s="91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T581" s="16" t="s">
        <v>130</v>
      </c>
      <c r="AU581" s="16" t="s">
        <v>88</v>
      </c>
    </row>
    <row r="582" s="2" customFormat="1" ht="37.8" customHeight="1">
      <c r="A582" s="37"/>
      <c r="B582" s="38"/>
      <c r="C582" s="232" t="s">
        <v>1008</v>
      </c>
      <c r="D582" s="232" t="s">
        <v>131</v>
      </c>
      <c r="E582" s="233" t="s">
        <v>1009</v>
      </c>
      <c r="F582" s="234" t="s">
        <v>1010</v>
      </c>
      <c r="G582" s="235" t="s">
        <v>125</v>
      </c>
      <c r="H582" s="236">
        <v>2</v>
      </c>
      <c r="I582" s="237"/>
      <c r="J582" s="238">
        <f>ROUND(I582*H582,2)</f>
        <v>0</v>
      </c>
      <c r="K582" s="234" t="s">
        <v>126</v>
      </c>
      <c r="L582" s="43"/>
      <c r="M582" s="239" t="s">
        <v>1</v>
      </c>
      <c r="N582" s="240" t="s">
        <v>43</v>
      </c>
      <c r="O582" s="90"/>
      <c r="P582" s="223">
        <f>O582*H582</f>
        <v>0</v>
      </c>
      <c r="Q582" s="223">
        <v>0</v>
      </c>
      <c r="R582" s="223">
        <f>Q582*H582</f>
        <v>0</v>
      </c>
      <c r="S582" s="223">
        <v>0</v>
      </c>
      <c r="T582" s="224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25" t="s">
        <v>128</v>
      </c>
      <c r="AT582" s="225" t="s">
        <v>131</v>
      </c>
      <c r="AU582" s="225" t="s">
        <v>88</v>
      </c>
      <c r="AY582" s="16" t="s">
        <v>119</v>
      </c>
      <c r="BE582" s="226">
        <f>IF(N582="základní",J582,0)</f>
        <v>0</v>
      </c>
      <c r="BF582" s="226">
        <f>IF(N582="snížená",J582,0)</f>
        <v>0</v>
      </c>
      <c r="BG582" s="226">
        <f>IF(N582="zákl. přenesená",J582,0)</f>
        <v>0</v>
      </c>
      <c r="BH582" s="226">
        <f>IF(N582="sníž. přenesená",J582,0)</f>
        <v>0</v>
      </c>
      <c r="BI582" s="226">
        <f>IF(N582="nulová",J582,0)</f>
        <v>0</v>
      </c>
      <c r="BJ582" s="16" t="s">
        <v>86</v>
      </c>
      <c r="BK582" s="226">
        <f>ROUND(I582*H582,2)</f>
        <v>0</v>
      </c>
      <c r="BL582" s="16" t="s">
        <v>128</v>
      </c>
      <c r="BM582" s="225" t="s">
        <v>1011</v>
      </c>
    </row>
    <row r="583" s="2" customFormat="1">
      <c r="A583" s="37"/>
      <c r="B583" s="38"/>
      <c r="C583" s="39"/>
      <c r="D583" s="227" t="s">
        <v>130</v>
      </c>
      <c r="E583" s="39"/>
      <c r="F583" s="228" t="s">
        <v>1010</v>
      </c>
      <c r="G583" s="39"/>
      <c r="H583" s="39"/>
      <c r="I583" s="229"/>
      <c r="J583" s="39"/>
      <c r="K583" s="39"/>
      <c r="L583" s="43"/>
      <c r="M583" s="230"/>
      <c r="N583" s="231"/>
      <c r="O583" s="90"/>
      <c r="P583" s="90"/>
      <c r="Q583" s="90"/>
      <c r="R583" s="90"/>
      <c r="S583" s="90"/>
      <c r="T583" s="91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16" t="s">
        <v>130</v>
      </c>
      <c r="AU583" s="16" t="s">
        <v>88</v>
      </c>
    </row>
    <row r="584" s="13" customFormat="1">
      <c r="A584" s="13"/>
      <c r="B584" s="241"/>
      <c r="C584" s="242"/>
      <c r="D584" s="227" t="s">
        <v>198</v>
      </c>
      <c r="E584" s="243" t="s">
        <v>1</v>
      </c>
      <c r="F584" s="244" t="s">
        <v>1012</v>
      </c>
      <c r="G584" s="242"/>
      <c r="H584" s="245">
        <v>2</v>
      </c>
      <c r="I584" s="246"/>
      <c r="J584" s="242"/>
      <c r="K584" s="242"/>
      <c r="L584" s="247"/>
      <c r="M584" s="248"/>
      <c r="N584" s="249"/>
      <c r="O584" s="249"/>
      <c r="P584" s="249"/>
      <c r="Q584" s="249"/>
      <c r="R584" s="249"/>
      <c r="S584" s="249"/>
      <c r="T584" s="25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1" t="s">
        <v>198</v>
      </c>
      <c r="AU584" s="251" t="s">
        <v>88</v>
      </c>
      <c r="AV584" s="13" t="s">
        <v>88</v>
      </c>
      <c r="AW584" s="13" t="s">
        <v>34</v>
      </c>
      <c r="AX584" s="13" t="s">
        <v>86</v>
      </c>
      <c r="AY584" s="251" t="s">
        <v>119</v>
      </c>
    </row>
    <row r="585" s="2" customFormat="1" ht="33" customHeight="1">
      <c r="A585" s="37"/>
      <c r="B585" s="38"/>
      <c r="C585" s="232" t="s">
        <v>1013</v>
      </c>
      <c r="D585" s="232" t="s">
        <v>131</v>
      </c>
      <c r="E585" s="233" t="s">
        <v>1014</v>
      </c>
      <c r="F585" s="234" t="s">
        <v>1015</v>
      </c>
      <c r="G585" s="235" t="s">
        <v>125</v>
      </c>
      <c r="H585" s="236">
        <v>2</v>
      </c>
      <c r="I585" s="237"/>
      <c r="J585" s="238">
        <f>ROUND(I585*H585,2)</f>
        <v>0</v>
      </c>
      <c r="K585" s="234" t="s">
        <v>1</v>
      </c>
      <c r="L585" s="43"/>
      <c r="M585" s="239" t="s">
        <v>1</v>
      </c>
      <c r="N585" s="240" t="s">
        <v>43</v>
      </c>
      <c r="O585" s="90"/>
      <c r="P585" s="223">
        <f>O585*H585</f>
        <v>0</v>
      </c>
      <c r="Q585" s="223">
        <v>0</v>
      </c>
      <c r="R585" s="223">
        <f>Q585*H585</f>
        <v>0</v>
      </c>
      <c r="S585" s="223">
        <v>0</v>
      </c>
      <c r="T585" s="224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25" t="s">
        <v>128</v>
      </c>
      <c r="AT585" s="225" t="s">
        <v>131</v>
      </c>
      <c r="AU585" s="225" t="s">
        <v>88</v>
      </c>
      <c r="AY585" s="16" t="s">
        <v>119</v>
      </c>
      <c r="BE585" s="226">
        <f>IF(N585="základní",J585,0)</f>
        <v>0</v>
      </c>
      <c r="BF585" s="226">
        <f>IF(N585="snížená",J585,0)</f>
        <v>0</v>
      </c>
      <c r="BG585" s="226">
        <f>IF(N585="zákl. přenesená",J585,0)</f>
        <v>0</v>
      </c>
      <c r="BH585" s="226">
        <f>IF(N585="sníž. přenesená",J585,0)</f>
        <v>0</v>
      </c>
      <c r="BI585" s="226">
        <f>IF(N585="nulová",J585,0)</f>
        <v>0</v>
      </c>
      <c r="BJ585" s="16" t="s">
        <v>86</v>
      </c>
      <c r="BK585" s="226">
        <f>ROUND(I585*H585,2)</f>
        <v>0</v>
      </c>
      <c r="BL585" s="16" t="s">
        <v>128</v>
      </c>
      <c r="BM585" s="225" t="s">
        <v>1016</v>
      </c>
    </row>
    <row r="586" s="2" customFormat="1">
      <c r="A586" s="37"/>
      <c r="B586" s="38"/>
      <c r="C586" s="39"/>
      <c r="D586" s="227" t="s">
        <v>130</v>
      </c>
      <c r="E586" s="39"/>
      <c r="F586" s="228" t="s">
        <v>1015</v>
      </c>
      <c r="G586" s="39"/>
      <c r="H586" s="39"/>
      <c r="I586" s="229"/>
      <c r="J586" s="39"/>
      <c r="K586" s="39"/>
      <c r="L586" s="43"/>
      <c r="M586" s="230"/>
      <c r="N586" s="231"/>
      <c r="O586" s="90"/>
      <c r="P586" s="90"/>
      <c r="Q586" s="90"/>
      <c r="R586" s="90"/>
      <c r="S586" s="90"/>
      <c r="T586" s="91"/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T586" s="16" t="s">
        <v>130</v>
      </c>
      <c r="AU586" s="16" t="s">
        <v>88</v>
      </c>
    </row>
    <row r="587" s="13" customFormat="1">
      <c r="A587" s="13"/>
      <c r="B587" s="241"/>
      <c r="C587" s="242"/>
      <c r="D587" s="227" t="s">
        <v>198</v>
      </c>
      <c r="E587" s="243" t="s">
        <v>1</v>
      </c>
      <c r="F587" s="244" t="s">
        <v>1012</v>
      </c>
      <c r="G587" s="242"/>
      <c r="H587" s="245">
        <v>2</v>
      </c>
      <c r="I587" s="246"/>
      <c r="J587" s="242"/>
      <c r="K587" s="242"/>
      <c r="L587" s="247"/>
      <c r="M587" s="248"/>
      <c r="N587" s="249"/>
      <c r="O587" s="249"/>
      <c r="P587" s="249"/>
      <c r="Q587" s="249"/>
      <c r="R587" s="249"/>
      <c r="S587" s="249"/>
      <c r="T587" s="25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1" t="s">
        <v>198</v>
      </c>
      <c r="AU587" s="251" t="s">
        <v>88</v>
      </c>
      <c r="AV587" s="13" t="s">
        <v>88</v>
      </c>
      <c r="AW587" s="13" t="s">
        <v>34</v>
      </c>
      <c r="AX587" s="13" t="s">
        <v>86</v>
      </c>
      <c r="AY587" s="251" t="s">
        <v>119</v>
      </c>
    </row>
    <row r="588" s="2" customFormat="1" ht="24.15" customHeight="1">
      <c r="A588" s="37"/>
      <c r="B588" s="38"/>
      <c r="C588" s="232" t="s">
        <v>1017</v>
      </c>
      <c r="D588" s="232" t="s">
        <v>131</v>
      </c>
      <c r="E588" s="233" t="s">
        <v>1018</v>
      </c>
      <c r="F588" s="234" t="s">
        <v>1019</v>
      </c>
      <c r="G588" s="235" t="s">
        <v>125</v>
      </c>
      <c r="H588" s="236">
        <v>2</v>
      </c>
      <c r="I588" s="237"/>
      <c r="J588" s="238">
        <f>ROUND(I588*H588,2)</f>
        <v>0</v>
      </c>
      <c r="K588" s="234" t="s">
        <v>1</v>
      </c>
      <c r="L588" s="43"/>
      <c r="M588" s="239" t="s">
        <v>1</v>
      </c>
      <c r="N588" s="240" t="s">
        <v>43</v>
      </c>
      <c r="O588" s="90"/>
      <c r="P588" s="223">
        <f>O588*H588</f>
        <v>0</v>
      </c>
      <c r="Q588" s="223">
        <v>0</v>
      </c>
      <c r="R588" s="223">
        <f>Q588*H588</f>
        <v>0</v>
      </c>
      <c r="S588" s="223">
        <v>0</v>
      </c>
      <c r="T588" s="224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225" t="s">
        <v>86</v>
      </c>
      <c r="AT588" s="225" t="s">
        <v>131</v>
      </c>
      <c r="AU588" s="225" t="s">
        <v>88</v>
      </c>
      <c r="AY588" s="16" t="s">
        <v>119</v>
      </c>
      <c r="BE588" s="226">
        <f>IF(N588="základní",J588,0)</f>
        <v>0</v>
      </c>
      <c r="BF588" s="226">
        <f>IF(N588="snížená",J588,0)</f>
        <v>0</v>
      </c>
      <c r="BG588" s="226">
        <f>IF(N588="zákl. přenesená",J588,0)</f>
        <v>0</v>
      </c>
      <c r="BH588" s="226">
        <f>IF(N588="sníž. přenesená",J588,0)</f>
        <v>0</v>
      </c>
      <c r="BI588" s="226">
        <f>IF(N588="nulová",J588,0)</f>
        <v>0</v>
      </c>
      <c r="BJ588" s="16" t="s">
        <v>86</v>
      </c>
      <c r="BK588" s="226">
        <f>ROUND(I588*H588,2)</f>
        <v>0</v>
      </c>
      <c r="BL588" s="16" t="s">
        <v>86</v>
      </c>
      <c r="BM588" s="225" t="s">
        <v>1020</v>
      </c>
    </row>
    <row r="589" s="2" customFormat="1">
      <c r="A589" s="37"/>
      <c r="B589" s="38"/>
      <c r="C589" s="39"/>
      <c r="D589" s="227" t="s">
        <v>130</v>
      </c>
      <c r="E589" s="39"/>
      <c r="F589" s="228" t="s">
        <v>1019</v>
      </c>
      <c r="G589" s="39"/>
      <c r="H589" s="39"/>
      <c r="I589" s="229"/>
      <c r="J589" s="39"/>
      <c r="K589" s="39"/>
      <c r="L589" s="43"/>
      <c r="M589" s="230"/>
      <c r="N589" s="231"/>
      <c r="O589" s="90"/>
      <c r="P589" s="90"/>
      <c r="Q589" s="90"/>
      <c r="R589" s="90"/>
      <c r="S589" s="90"/>
      <c r="T589" s="91"/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T589" s="16" t="s">
        <v>130</v>
      </c>
      <c r="AU589" s="16" t="s">
        <v>88</v>
      </c>
    </row>
    <row r="590" s="13" customFormat="1">
      <c r="A590" s="13"/>
      <c r="B590" s="241"/>
      <c r="C590" s="242"/>
      <c r="D590" s="227" t="s">
        <v>198</v>
      </c>
      <c r="E590" s="243" t="s">
        <v>1</v>
      </c>
      <c r="F590" s="244" t="s">
        <v>1021</v>
      </c>
      <c r="G590" s="242"/>
      <c r="H590" s="245">
        <v>2</v>
      </c>
      <c r="I590" s="246"/>
      <c r="J590" s="242"/>
      <c r="K590" s="242"/>
      <c r="L590" s="247"/>
      <c r="M590" s="248"/>
      <c r="N590" s="249"/>
      <c r="O590" s="249"/>
      <c r="P590" s="249"/>
      <c r="Q590" s="249"/>
      <c r="R590" s="249"/>
      <c r="S590" s="249"/>
      <c r="T590" s="250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1" t="s">
        <v>198</v>
      </c>
      <c r="AU590" s="251" t="s">
        <v>88</v>
      </c>
      <c r="AV590" s="13" t="s">
        <v>88</v>
      </c>
      <c r="AW590" s="13" t="s">
        <v>34</v>
      </c>
      <c r="AX590" s="13" t="s">
        <v>86</v>
      </c>
      <c r="AY590" s="251" t="s">
        <v>119</v>
      </c>
    </row>
    <row r="591" s="2" customFormat="1" ht="16.5" customHeight="1">
      <c r="A591" s="37"/>
      <c r="B591" s="38"/>
      <c r="C591" s="232" t="s">
        <v>1022</v>
      </c>
      <c r="D591" s="232" t="s">
        <v>131</v>
      </c>
      <c r="E591" s="233" t="s">
        <v>1023</v>
      </c>
      <c r="F591" s="234" t="s">
        <v>1024</v>
      </c>
      <c r="G591" s="235" t="s">
        <v>1025</v>
      </c>
      <c r="H591" s="236">
        <v>1</v>
      </c>
      <c r="I591" s="237"/>
      <c r="J591" s="238">
        <f>ROUND(I591*H591,2)</f>
        <v>0</v>
      </c>
      <c r="K591" s="234" t="s">
        <v>262</v>
      </c>
      <c r="L591" s="43"/>
      <c r="M591" s="239" t="s">
        <v>1</v>
      </c>
      <c r="N591" s="240" t="s">
        <v>43</v>
      </c>
      <c r="O591" s="90"/>
      <c r="P591" s="223">
        <f>O591*H591</f>
        <v>0</v>
      </c>
      <c r="Q591" s="223">
        <v>0</v>
      </c>
      <c r="R591" s="223">
        <f>Q591*H591</f>
        <v>0</v>
      </c>
      <c r="S591" s="223">
        <v>0</v>
      </c>
      <c r="T591" s="224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225" t="s">
        <v>1026</v>
      </c>
      <c r="AT591" s="225" t="s">
        <v>131</v>
      </c>
      <c r="AU591" s="225" t="s">
        <v>88</v>
      </c>
      <c r="AY591" s="16" t="s">
        <v>119</v>
      </c>
      <c r="BE591" s="226">
        <f>IF(N591="základní",J591,0)</f>
        <v>0</v>
      </c>
      <c r="BF591" s="226">
        <f>IF(N591="snížená",J591,0)</f>
        <v>0</v>
      </c>
      <c r="BG591" s="226">
        <f>IF(N591="zákl. přenesená",J591,0)</f>
        <v>0</v>
      </c>
      <c r="BH591" s="226">
        <f>IF(N591="sníž. přenesená",J591,0)</f>
        <v>0</v>
      </c>
      <c r="BI591" s="226">
        <f>IF(N591="nulová",J591,0)</f>
        <v>0</v>
      </c>
      <c r="BJ591" s="16" t="s">
        <v>86</v>
      </c>
      <c r="BK591" s="226">
        <f>ROUND(I591*H591,2)</f>
        <v>0</v>
      </c>
      <c r="BL591" s="16" t="s">
        <v>1026</v>
      </c>
      <c r="BM591" s="225" t="s">
        <v>1027</v>
      </c>
    </row>
    <row r="592" s="2" customFormat="1">
      <c r="A592" s="37"/>
      <c r="B592" s="38"/>
      <c r="C592" s="39"/>
      <c r="D592" s="227" t="s">
        <v>130</v>
      </c>
      <c r="E592" s="39"/>
      <c r="F592" s="228" t="s">
        <v>1024</v>
      </c>
      <c r="G592" s="39"/>
      <c r="H592" s="39"/>
      <c r="I592" s="229"/>
      <c r="J592" s="39"/>
      <c r="K592" s="39"/>
      <c r="L592" s="43"/>
      <c r="M592" s="230"/>
      <c r="N592" s="231"/>
      <c r="O592" s="90"/>
      <c r="P592" s="90"/>
      <c r="Q592" s="90"/>
      <c r="R592" s="90"/>
      <c r="S592" s="90"/>
      <c r="T592" s="91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T592" s="16" t="s">
        <v>130</v>
      </c>
      <c r="AU592" s="16" t="s">
        <v>88</v>
      </c>
    </row>
    <row r="593" s="2" customFormat="1" ht="16.5" customHeight="1">
      <c r="A593" s="37"/>
      <c r="B593" s="38"/>
      <c r="C593" s="232" t="s">
        <v>1028</v>
      </c>
      <c r="D593" s="232" t="s">
        <v>131</v>
      </c>
      <c r="E593" s="233" t="s">
        <v>1029</v>
      </c>
      <c r="F593" s="234" t="s">
        <v>1030</v>
      </c>
      <c r="G593" s="235" t="s">
        <v>1031</v>
      </c>
      <c r="H593" s="236">
        <v>7</v>
      </c>
      <c r="I593" s="237"/>
      <c r="J593" s="238">
        <f>ROUND(I593*H593,2)</f>
        <v>0</v>
      </c>
      <c r="K593" s="234" t="s">
        <v>1</v>
      </c>
      <c r="L593" s="43"/>
      <c r="M593" s="239" t="s">
        <v>1</v>
      </c>
      <c r="N593" s="240" t="s">
        <v>43</v>
      </c>
      <c r="O593" s="90"/>
      <c r="P593" s="223">
        <f>O593*H593</f>
        <v>0</v>
      </c>
      <c r="Q593" s="223">
        <v>0</v>
      </c>
      <c r="R593" s="223">
        <f>Q593*H593</f>
        <v>0</v>
      </c>
      <c r="S593" s="223">
        <v>0</v>
      </c>
      <c r="T593" s="224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225" t="s">
        <v>1026</v>
      </c>
      <c r="AT593" s="225" t="s">
        <v>131</v>
      </c>
      <c r="AU593" s="225" t="s">
        <v>88</v>
      </c>
      <c r="AY593" s="16" t="s">
        <v>119</v>
      </c>
      <c r="BE593" s="226">
        <f>IF(N593="základní",J593,0)</f>
        <v>0</v>
      </c>
      <c r="BF593" s="226">
        <f>IF(N593="snížená",J593,0)</f>
        <v>0</v>
      </c>
      <c r="BG593" s="226">
        <f>IF(N593="zákl. přenesená",J593,0)</f>
        <v>0</v>
      </c>
      <c r="BH593" s="226">
        <f>IF(N593="sníž. přenesená",J593,0)</f>
        <v>0</v>
      </c>
      <c r="BI593" s="226">
        <f>IF(N593="nulová",J593,0)</f>
        <v>0</v>
      </c>
      <c r="BJ593" s="16" t="s">
        <v>86</v>
      </c>
      <c r="BK593" s="226">
        <f>ROUND(I593*H593,2)</f>
        <v>0</v>
      </c>
      <c r="BL593" s="16" t="s">
        <v>1026</v>
      </c>
      <c r="BM593" s="225" t="s">
        <v>1032</v>
      </c>
    </row>
    <row r="594" s="2" customFormat="1">
      <c r="A594" s="37"/>
      <c r="B594" s="38"/>
      <c r="C594" s="39"/>
      <c r="D594" s="227" t="s">
        <v>130</v>
      </c>
      <c r="E594" s="39"/>
      <c r="F594" s="228" t="s">
        <v>1030</v>
      </c>
      <c r="G594" s="39"/>
      <c r="H594" s="39"/>
      <c r="I594" s="229"/>
      <c r="J594" s="39"/>
      <c r="K594" s="39"/>
      <c r="L594" s="43"/>
      <c r="M594" s="230"/>
      <c r="N594" s="231"/>
      <c r="O594" s="90"/>
      <c r="P594" s="90"/>
      <c r="Q594" s="90"/>
      <c r="R594" s="90"/>
      <c r="S594" s="90"/>
      <c r="T594" s="91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T594" s="16" t="s">
        <v>130</v>
      </c>
      <c r="AU594" s="16" t="s">
        <v>88</v>
      </c>
    </row>
    <row r="595" s="12" customFormat="1" ht="22.8" customHeight="1">
      <c r="A595" s="12"/>
      <c r="B595" s="197"/>
      <c r="C595" s="198"/>
      <c r="D595" s="199" t="s">
        <v>77</v>
      </c>
      <c r="E595" s="211" t="s">
        <v>1033</v>
      </c>
      <c r="F595" s="211" t="s">
        <v>1034</v>
      </c>
      <c r="G595" s="198"/>
      <c r="H595" s="198"/>
      <c r="I595" s="201"/>
      <c r="J595" s="212">
        <f>BK595</f>
        <v>0</v>
      </c>
      <c r="K595" s="198"/>
      <c r="L595" s="203"/>
      <c r="M595" s="204"/>
      <c r="N595" s="205"/>
      <c r="O595" s="205"/>
      <c r="P595" s="206">
        <f>SUM(P596:P605)</f>
        <v>0</v>
      </c>
      <c r="Q595" s="205"/>
      <c r="R595" s="206">
        <f>SUM(R596:R605)</f>
        <v>0</v>
      </c>
      <c r="S595" s="205"/>
      <c r="T595" s="207">
        <f>SUM(T596:T605)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08" t="s">
        <v>88</v>
      </c>
      <c r="AT595" s="209" t="s">
        <v>77</v>
      </c>
      <c r="AU595" s="209" t="s">
        <v>86</v>
      </c>
      <c r="AY595" s="208" t="s">
        <v>119</v>
      </c>
      <c r="BK595" s="210">
        <f>SUM(BK596:BK605)</f>
        <v>0</v>
      </c>
    </row>
    <row r="596" s="2" customFormat="1" ht="24.15" customHeight="1">
      <c r="A596" s="37"/>
      <c r="B596" s="38"/>
      <c r="C596" s="232" t="s">
        <v>1035</v>
      </c>
      <c r="D596" s="232" t="s">
        <v>131</v>
      </c>
      <c r="E596" s="233" t="s">
        <v>1036</v>
      </c>
      <c r="F596" s="234" t="s">
        <v>1037</v>
      </c>
      <c r="G596" s="235" t="s">
        <v>927</v>
      </c>
      <c r="H596" s="236">
        <v>0.80000000000000004</v>
      </c>
      <c r="I596" s="237"/>
      <c r="J596" s="238">
        <f>ROUND(I596*H596,2)</f>
        <v>0</v>
      </c>
      <c r="K596" s="234" t="s">
        <v>126</v>
      </c>
      <c r="L596" s="43"/>
      <c r="M596" s="239" t="s">
        <v>1</v>
      </c>
      <c r="N596" s="240" t="s">
        <v>43</v>
      </c>
      <c r="O596" s="90"/>
      <c r="P596" s="223">
        <f>O596*H596</f>
        <v>0</v>
      </c>
      <c r="Q596" s="223">
        <v>0</v>
      </c>
      <c r="R596" s="223">
        <f>Q596*H596</f>
        <v>0</v>
      </c>
      <c r="S596" s="223">
        <v>0</v>
      </c>
      <c r="T596" s="224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225" t="s">
        <v>1026</v>
      </c>
      <c r="AT596" s="225" t="s">
        <v>131</v>
      </c>
      <c r="AU596" s="225" t="s">
        <v>88</v>
      </c>
      <c r="AY596" s="16" t="s">
        <v>119</v>
      </c>
      <c r="BE596" s="226">
        <f>IF(N596="základní",J596,0)</f>
        <v>0</v>
      </c>
      <c r="BF596" s="226">
        <f>IF(N596="snížená",J596,0)</f>
        <v>0</v>
      </c>
      <c r="BG596" s="226">
        <f>IF(N596="zákl. přenesená",J596,0)</f>
        <v>0</v>
      </c>
      <c r="BH596" s="226">
        <f>IF(N596="sníž. přenesená",J596,0)</f>
        <v>0</v>
      </c>
      <c r="BI596" s="226">
        <f>IF(N596="nulová",J596,0)</f>
        <v>0</v>
      </c>
      <c r="BJ596" s="16" t="s">
        <v>86</v>
      </c>
      <c r="BK596" s="226">
        <f>ROUND(I596*H596,2)</f>
        <v>0</v>
      </c>
      <c r="BL596" s="16" t="s">
        <v>1026</v>
      </c>
      <c r="BM596" s="225" t="s">
        <v>1038</v>
      </c>
    </row>
    <row r="597" s="2" customFormat="1">
      <c r="A597" s="37"/>
      <c r="B597" s="38"/>
      <c r="C597" s="39"/>
      <c r="D597" s="227" t="s">
        <v>130</v>
      </c>
      <c r="E597" s="39"/>
      <c r="F597" s="228" t="s">
        <v>1037</v>
      </c>
      <c r="G597" s="39"/>
      <c r="H597" s="39"/>
      <c r="I597" s="229"/>
      <c r="J597" s="39"/>
      <c r="K597" s="39"/>
      <c r="L597" s="43"/>
      <c r="M597" s="230"/>
      <c r="N597" s="231"/>
      <c r="O597" s="90"/>
      <c r="P597" s="90"/>
      <c r="Q597" s="90"/>
      <c r="R597" s="90"/>
      <c r="S597" s="90"/>
      <c r="T597" s="91"/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T597" s="16" t="s">
        <v>130</v>
      </c>
      <c r="AU597" s="16" t="s">
        <v>88</v>
      </c>
    </row>
    <row r="598" s="2" customFormat="1" ht="24.15" customHeight="1">
      <c r="A598" s="37"/>
      <c r="B598" s="38"/>
      <c r="C598" s="232" t="s">
        <v>1039</v>
      </c>
      <c r="D598" s="232" t="s">
        <v>131</v>
      </c>
      <c r="E598" s="233" t="s">
        <v>1040</v>
      </c>
      <c r="F598" s="234" t="s">
        <v>1041</v>
      </c>
      <c r="G598" s="235" t="s">
        <v>927</v>
      </c>
      <c r="H598" s="236">
        <v>1</v>
      </c>
      <c r="I598" s="237"/>
      <c r="J598" s="238">
        <f>ROUND(I598*H598,2)</f>
        <v>0</v>
      </c>
      <c r="K598" s="234" t="s">
        <v>126</v>
      </c>
      <c r="L598" s="43"/>
      <c r="M598" s="239" t="s">
        <v>1</v>
      </c>
      <c r="N598" s="240" t="s">
        <v>43</v>
      </c>
      <c r="O598" s="90"/>
      <c r="P598" s="223">
        <f>O598*H598</f>
        <v>0</v>
      </c>
      <c r="Q598" s="223">
        <v>0</v>
      </c>
      <c r="R598" s="223">
        <f>Q598*H598</f>
        <v>0</v>
      </c>
      <c r="S598" s="223">
        <v>0</v>
      </c>
      <c r="T598" s="224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225" t="s">
        <v>1026</v>
      </c>
      <c r="AT598" s="225" t="s">
        <v>131</v>
      </c>
      <c r="AU598" s="225" t="s">
        <v>88</v>
      </c>
      <c r="AY598" s="16" t="s">
        <v>119</v>
      </c>
      <c r="BE598" s="226">
        <f>IF(N598="základní",J598,0)</f>
        <v>0</v>
      </c>
      <c r="BF598" s="226">
        <f>IF(N598="snížená",J598,0)</f>
        <v>0</v>
      </c>
      <c r="BG598" s="226">
        <f>IF(N598="zákl. přenesená",J598,0)</f>
        <v>0</v>
      </c>
      <c r="BH598" s="226">
        <f>IF(N598="sníž. přenesená",J598,0)</f>
        <v>0</v>
      </c>
      <c r="BI598" s="226">
        <f>IF(N598="nulová",J598,0)</f>
        <v>0</v>
      </c>
      <c r="BJ598" s="16" t="s">
        <v>86</v>
      </c>
      <c r="BK598" s="226">
        <f>ROUND(I598*H598,2)</f>
        <v>0</v>
      </c>
      <c r="BL598" s="16" t="s">
        <v>1026</v>
      </c>
      <c r="BM598" s="225" t="s">
        <v>1042</v>
      </c>
    </row>
    <row r="599" s="2" customFormat="1">
      <c r="A599" s="37"/>
      <c r="B599" s="38"/>
      <c r="C599" s="39"/>
      <c r="D599" s="227" t="s">
        <v>130</v>
      </c>
      <c r="E599" s="39"/>
      <c r="F599" s="228" t="s">
        <v>1041</v>
      </c>
      <c r="G599" s="39"/>
      <c r="H599" s="39"/>
      <c r="I599" s="229"/>
      <c r="J599" s="39"/>
      <c r="K599" s="39"/>
      <c r="L599" s="43"/>
      <c r="M599" s="230"/>
      <c r="N599" s="231"/>
      <c r="O599" s="90"/>
      <c r="P599" s="90"/>
      <c r="Q599" s="90"/>
      <c r="R599" s="90"/>
      <c r="S599" s="90"/>
      <c r="T599" s="91"/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T599" s="16" t="s">
        <v>130</v>
      </c>
      <c r="AU599" s="16" t="s">
        <v>88</v>
      </c>
    </row>
    <row r="600" s="2" customFormat="1" ht="24.15" customHeight="1">
      <c r="A600" s="37"/>
      <c r="B600" s="38"/>
      <c r="C600" s="232" t="s">
        <v>1043</v>
      </c>
      <c r="D600" s="232" t="s">
        <v>131</v>
      </c>
      <c r="E600" s="233" t="s">
        <v>1044</v>
      </c>
      <c r="F600" s="234" t="s">
        <v>1045</v>
      </c>
      <c r="G600" s="235" t="s">
        <v>927</v>
      </c>
      <c r="H600" s="236">
        <v>0.80000000000000004</v>
      </c>
      <c r="I600" s="237"/>
      <c r="J600" s="238">
        <f>ROUND(I600*H600,2)</f>
        <v>0</v>
      </c>
      <c r="K600" s="234" t="s">
        <v>126</v>
      </c>
      <c r="L600" s="43"/>
      <c r="M600" s="239" t="s">
        <v>1</v>
      </c>
      <c r="N600" s="240" t="s">
        <v>43</v>
      </c>
      <c r="O600" s="90"/>
      <c r="P600" s="223">
        <f>O600*H600</f>
        <v>0</v>
      </c>
      <c r="Q600" s="223">
        <v>0</v>
      </c>
      <c r="R600" s="223">
        <f>Q600*H600</f>
        <v>0</v>
      </c>
      <c r="S600" s="223">
        <v>0</v>
      </c>
      <c r="T600" s="224">
        <f>S600*H600</f>
        <v>0</v>
      </c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R600" s="225" t="s">
        <v>1026</v>
      </c>
      <c r="AT600" s="225" t="s">
        <v>131</v>
      </c>
      <c r="AU600" s="225" t="s">
        <v>88</v>
      </c>
      <c r="AY600" s="16" t="s">
        <v>119</v>
      </c>
      <c r="BE600" s="226">
        <f>IF(N600="základní",J600,0)</f>
        <v>0</v>
      </c>
      <c r="BF600" s="226">
        <f>IF(N600="snížená",J600,0)</f>
        <v>0</v>
      </c>
      <c r="BG600" s="226">
        <f>IF(N600="zákl. přenesená",J600,0)</f>
        <v>0</v>
      </c>
      <c r="BH600" s="226">
        <f>IF(N600="sníž. přenesená",J600,0)</f>
        <v>0</v>
      </c>
      <c r="BI600" s="226">
        <f>IF(N600="nulová",J600,0)</f>
        <v>0</v>
      </c>
      <c r="BJ600" s="16" t="s">
        <v>86</v>
      </c>
      <c r="BK600" s="226">
        <f>ROUND(I600*H600,2)</f>
        <v>0</v>
      </c>
      <c r="BL600" s="16" t="s">
        <v>1026</v>
      </c>
      <c r="BM600" s="225" t="s">
        <v>1046</v>
      </c>
    </row>
    <row r="601" s="2" customFormat="1">
      <c r="A601" s="37"/>
      <c r="B601" s="38"/>
      <c r="C601" s="39"/>
      <c r="D601" s="227" t="s">
        <v>130</v>
      </c>
      <c r="E601" s="39"/>
      <c r="F601" s="228" t="s">
        <v>1045</v>
      </c>
      <c r="G601" s="39"/>
      <c r="H601" s="39"/>
      <c r="I601" s="229"/>
      <c r="J601" s="39"/>
      <c r="K601" s="39"/>
      <c r="L601" s="43"/>
      <c r="M601" s="230"/>
      <c r="N601" s="231"/>
      <c r="O601" s="90"/>
      <c r="P601" s="90"/>
      <c r="Q601" s="90"/>
      <c r="R601" s="90"/>
      <c r="S601" s="90"/>
      <c r="T601" s="91"/>
      <c r="U601" s="37"/>
      <c r="V601" s="37"/>
      <c r="W601" s="37"/>
      <c r="X601" s="37"/>
      <c r="Y601" s="37"/>
      <c r="Z601" s="37"/>
      <c r="AA601" s="37"/>
      <c r="AB601" s="37"/>
      <c r="AC601" s="37"/>
      <c r="AD601" s="37"/>
      <c r="AE601" s="37"/>
      <c r="AT601" s="16" t="s">
        <v>130</v>
      </c>
      <c r="AU601" s="16" t="s">
        <v>88</v>
      </c>
    </row>
    <row r="602" s="2" customFormat="1" ht="24.15" customHeight="1">
      <c r="A602" s="37"/>
      <c r="B602" s="38"/>
      <c r="C602" s="232" t="s">
        <v>1047</v>
      </c>
      <c r="D602" s="232" t="s">
        <v>131</v>
      </c>
      <c r="E602" s="233" t="s">
        <v>1048</v>
      </c>
      <c r="F602" s="234" t="s">
        <v>1049</v>
      </c>
      <c r="G602" s="235" t="s">
        <v>927</v>
      </c>
      <c r="H602" s="236">
        <v>8</v>
      </c>
      <c r="I602" s="237"/>
      <c r="J602" s="238">
        <f>ROUND(I602*H602,2)</f>
        <v>0</v>
      </c>
      <c r="K602" s="234" t="s">
        <v>126</v>
      </c>
      <c r="L602" s="43"/>
      <c r="M602" s="239" t="s">
        <v>1</v>
      </c>
      <c r="N602" s="240" t="s">
        <v>43</v>
      </c>
      <c r="O602" s="90"/>
      <c r="P602" s="223">
        <f>O602*H602</f>
        <v>0</v>
      </c>
      <c r="Q602" s="223">
        <v>0</v>
      </c>
      <c r="R602" s="223">
        <f>Q602*H602</f>
        <v>0</v>
      </c>
      <c r="S602" s="223">
        <v>0</v>
      </c>
      <c r="T602" s="224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225" t="s">
        <v>1026</v>
      </c>
      <c r="AT602" s="225" t="s">
        <v>131</v>
      </c>
      <c r="AU602" s="225" t="s">
        <v>88</v>
      </c>
      <c r="AY602" s="16" t="s">
        <v>119</v>
      </c>
      <c r="BE602" s="226">
        <f>IF(N602="základní",J602,0)</f>
        <v>0</v>
      </c>
      <c r="BF602" s="226">
        <f>IF(N602="snížená",J602,0)</f>
        <v>0</v>
      </c>
      <c r="BG602" s="226">
        <f>IF(N602="zákl. přenesená",J602,0)</f>
        <v>0</v>
      </c>
      <c r="BH602" s="226">
        <f>IF(N602="sníž. přenesená",J602,0)</f>
        <v>0</v>
      </c>
      <c r="BI602" s="226">
        <f>IF(N602="nulová",J602,0)</f>
        <v>0</v>
      </c>
      <c r="BJ602" s="16" t="s">
        <v>86</v>
      </c>
      <c r="BK602" s="226">
        <f>ROUND(I602*H602,2)</f>
        <v>0</v>
      </c>
      <c r="BL602" s="16" t="s">
        <v>1026</v>
      </c>
      <c r="BM602" s="225" t="s">
        <v>1050</v>
      </c>
    </row>
    <row r="603" s="2" customFormat="1">
      <c r="A603" s="37"/>
      <c r="B603" s="38"/>
      <c r="C603" s="39"/>
      <c r="D603" s="227" t="s">
        <v>130</v>
      </c>
      <c r="E603" s="39"/>
      <c r="F603" s="228" t="s">
        <v>1049</v>
      </c>
      <c r="G603" s="39"/>
      <c r="H603" s="39"/>
      <c r="I603" s="229"/>
      <c r="J603" s="39"/>
      <c r="K603" s="39"/>
      <c r="L603" s="43"/>
      <c r="M603" s="230"/>
      <c r="N603" s="231"/>
      <c r="O603" s="90"/>
      <c r="P603" s="90"/>
      <c r="Q603" s="90"/>
      <c r="R603" s="90"/>
      <c r="S603" s="90"/>
      <c r="T603" s="91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T603" s="16" t="s">
        <v>130</v>
      </c>
      <c r="AU603" s="16" t="s">
        <v>88</v>
      </c>
    </row>
    <row r="604" s="2" customFormat="1" ht="49.05" customHeight="1">
      <c r="A604" s="37"/>
      <c r="B604" s="38"/>
      <c r="C604" s="232" t="s">
        <v>1051</v>
      </c>
      <c r="D604" s="232" t="s">
        <v>131</v>
      </c>
      <c r="E604" s="233" t="s">
        <v>1052</v>
      </c>
      <c r="F604" s="234" t="s">
        <v>1053</v>
      </c>
      <c r="G604" s="235" t="s">
        <v>927</v>
      </c>
      <c r="H604" s="236">
        <v>0.80000000000000004</v>
      </c>
      <c r="I604" s="237"/>
      <c r="J604" s="238">
        <f>ROUND(I604*H604,2)</f>
        <v>0</v>
      </c>
      <c r="K604" s="234" t="s">
        <v>126</v>
      </c>
      <c r="L604" s="43"/>
      <c r="M604" s="239" t="s">
        <v>1</v>
      </c>
      <c r="N604" s="240" t="s">
        <v>43</v>
      </c>
      <c r="O604" s="90"/>
      <c r="P604" s="223">
        <f>O604*H604</f>
        <v>0</v>
      </c>
      <c r="Q604" s="223">
        <v>0</v>
      </c>
      <c r="R604" s="223">
        <f>Q604*H604</f>
        <v>0</v>
      </c>
      <c r="S604" s="223">
        <v>0</v>
      </c>
      <c r="T604" s="224">
        <f>S604*H604</f>
        <v>0</v>
      </c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R604" s="225" t="s">
        <v>1026</v>
      </c>
      <c r="AT604" s="225" t="s">
        <v>131</v>
      </c>
      <c r="AU604" s="225" t="s">
        <v>88</v>
      </c>
      <c r="AY604" s="16" t="s">
        <v>119</v>
      </c>
      <c r="BE604" s="226">
        <f>IF(N604="základní",J604,0)</f>
        <v>0</v>
      </c>
      <c r="BF604" s="226">
        <f>IF(N604="snížená",J604,0)</f>
        <v>0</v>
      </c>
      <c r="BG604" s="226">
        <f>IF(N604="zákl. přenesená",J604,0)</f>
        <v>0</v>
      </c>
      <c r="BH604" s="226">
        <f>IF(N604="sníž. přenesená",J604,0)</f>
        <v>0</v>
      </c>
      <c r="BI604" s="226">
        <f>IF(N604="nulová",J604,0)</f>
        <v>0</v>
      </c>
      <c r="BJ604" s="16" t="s">
        <v>86</v>
      </c>
      <c r="BK604" s="226">
        <f>ROUND(I604*H604,2)</f>
        <v>0</v>
      </c>
      <c r="BL604" s="16" t="s">
        <v>1026</v>
      </c>
      <c r="BM604" s="225" t="s">
        <v>1054</v>
      </c>
    </row>
    <row r="605" s="2" customFormat="1">
      <c r="A605" s="37"/>
      <c r="B605" s="38"/>
      <c r="C605" s="39"/>
      <c r="D605" s="227" t="s">
        <v>130</v>
      </c>
      <c r="E605" s="39"/>
      <c r="F605" s="228" t="s">
        <v>1053</v>
      </c>
      <c r="G605" s="39"/>
      <c r="H605" s="39"/>
      <c r="I605" s="229"/>
      <c r="J605" s="39"/>
      <c r="K605" s="39"/>
      <c r="L605" s="43"/>
      <c r="M605" s="230"/>
      <c r="N605" s="231"/>
      <c r="O605" s="90"/>
      <c r="P605" s="90"/>
      <c r="Q605" s="90"/>
      <c r="R605" s="90"/>
      <c r="S605" s="90"/>
      <c r="T605" s="91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T605" s="16" t="s">
        <v>130</v>
      </c>
      <c r="AU605" s="16" t="s">
        <v>88</v>
      </c>
    </row>
    <row r="606" s="12" customFormat="1" ht="25.92" customHeight="1">
      <c r="A606" s="12"/>
      <c r="B606" s="197"/>
      <c r="C606" s="198"/>
      <c r="D606" s="199" t="s">
        <v>77</v>
      </c>
      <c r="E606" s="200" t="s">
        <v>1055</v>
      </c>
      <c r="F606" s="200" t="s">
        <v>1056</v>
      </c>
      <c r="G606" s="198"/>
      <c r="H606" s="198"/>
      <c r="I606" s="201"/>
      <c r="J606" s="202">
        <f>BK606</f>
        <v>0</v>
      </c>
      <c r="K606" s="198"/>
      <c r="L606" s="203"/>
      <c r="M606" s="204"/>
      <c r="N606" s="205"/>
      <c r="O606" s="205"/>
      <c r="P606" s="206">
        <f>SUM(P607:P616)</f>
        <v>0</v>
      </c>
      <c r="Q606" s="205"/>
      <c r="R606" s="206">
        <f>SUM(R607:R616)</f>
        <v>0</v>
      </c>
      <c r="S606" s="205"/>
      <c r="T606" s="207">
        <f>SUM(T607:T616)</f>
        <v>0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208" t="s">
        <v>143</v>
      </c>
      <c r="AT606" s="209" t="s">
        <v>77</v>
      </c>
      <c r="AU606" s="209" t="s">
        <v>78</v>
      </c>
      <c r="AY606" s="208" t="s">
        <v>119</v>
      </c>
      <c r="BK606" s="210">
        <f>SUM(BK607:BK616)</f>
        <v>0</v>
      </c>
    </row>
    <row r="607" s="2" customFormat="1" ht="16.5" customHeight="1">
      <c r="A607" s="37"/>
      <c r="B607" s="38"/>
      <c r="C607" s="232" t="s">
        <v>1057</v>
      </c>
      <c r="D607" s="232" t="s">
        <v>131</v>
      </c>
      <c r="E607" s="233" t="s">
        <v>1058</v>
      </c>
      <c r="F607" s="234" t="s">
        <v>1059</v>
      </c>
      <c r="G607" s="235" t="s">
        <v>1025</v>
      </c>
      <c r="H607" s="236">
        <v>1</v>
      </c>
      <c r="I607" s="237"/>
      <c r="J607" s="238">
        <f>ROUND(I607*H607,2)</f>
        <v>0</v>
      </c>
      <c r="K607" s="234" t="s">
        <v>126</v>
      </c>
      <c r="L607" s="43"/>
      <c r="M607" s="239" t="s">
        <v>1</v>
      </c>
      <c r="N607" s="240" t="s">
        <v>43</v>
      </c>
      <c r="O607" s="90"/>
      <c r="P607" s="223">
        <f>O607*H607</f>
        <v>0</v>
      </c>
      <c r="Q607" s="223">
        <v>0</v>
      </c>
      <c r="R607" s="223">
        <f>Q607*H607</f>
        <v>0</v>
      </c>
      <c r="S607" s="223">
        <v>0</v>
      </c>
      <c r="T607" s="224">
        <f>S607*H607</f>
        <v>0</v>
      </c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R607" s="225" t="s">
        <v>1026</v>
      </c>
      <c r="AT607" s="225" t="s">
        <v>131</v>
      </c>
      <c r="AU607" s="225" t="s">
        <v>86</v>
      </c>
      <c r="AY607" s="16" t="s">
        <v>119</v>
      </c>
      <c r="BE607" s="226">
        <f>IF(N607="základní",J607,0)</f>
        <v>0</v>
      </c>
      <c r="BF607" s="226">
        <f>IF(N607="snížená",J607,0)</f>
        <v>0</v>
      </c>
      <c r="BG607" s="226">
        <f>IF(N607="zákl. přenesená",J607,0)</f>
        <v>0</v>
      </c>
      <c r="BH607" s="226">
        <f>IF(N607="sníž. přenesená",J607,0)</f>
        <v>0</v>
      </c>
      <c r="BI607" s="226">
        <f>IF(N607="nulová",J607,0)</f>
        <v>0</v>
      </c>
      <c r="BJ607" s="16" t="s">
        <v>86</v>
      </c>
      <c r="BK607" s="226">
        <f>ROUND(I607*H607,2)</f>
        <v>0</v>
      </c>
      <c r="BL607" s="16" t="s">
        <v>1026</v>
      </c>
      <c r="BM607" s="225" t="s">
        <v>1060</v>
      </c>
    </row>
    <row r="608" s="2" customFormat="1">
      <c r="A608" s="37"/>
      <c r="B608" s="38"/>
      <c r="C608" s="39"/>
      <c r="D608" s="227" t="s">
        <v>130</v>
      </c>
      <c r="E608" s="39"/>
      <c r="F608" s="228" t="s">
        <v>1059</v>
      </c>
      <c r="G608" s="39"/>
      <c r="H608" s="39"/>
      <c r="I608" s="229"/>
      <c r="J608" s="39"/>
      <c r="K608" s="39"/>
      <c r="L608" s="43"/>
      <c r="M608" s="230"/>
      <c r="N608" s="231"/>
      <c r="O608" s="90"/>
      <c r="P608" s="90"/>
      <c r="Q608" s="90"/>
      <c r="R608" s="90"/>
      <c r="S608" s="90"/>
      <c r="T608" s="91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T608" s="16" t="s">
        <v>130</v>
      </c>
      <c r="AU608" s="16" t="s">
        <v>86</v>
      </c>
    </row>
    <row r="609" s="2" customFormat="1" ht="16.5" customHeight="1">
      <c r="A609" s="37"/>
      <c r="B609" s="38"/>
      <c r="C609" s="232" t="s">
        <v>1061</v>
      </c>
      <c r="D609" s="232" t="s">
        <v>131</v>
      </c>
      <c r="E609" s="233" t="s">
        <v>1062</v>
      </c>
      <c r="F609" s="234" t="s">
        <v>1063</v>
      </c>
      <c r="G609" s="235" t="s">
        <v>1025</v>
      </c>
      <c r="H609" s="236">
        <v>1</v>
      </c>
      <c r="I609" s="237"/>
      <c r="J609" s="238">
        <f>ROUND(I609*H609,2)</f>
        <v>0</v>
      </c>
      <c r="K609" s="234" t="s">
        <v>126</v>
      </c>
      <c r="L609" s="43"/>
      <c r="M609" s="239" t="s">
        <v>1</v>
      </c>
      <c r="N609" s="240" t="s">
        <v>43</v>
      </c>
      <c r="O609" s="90"/>
      <c r="P609" s="223">
        <f>O609*H609</f>
        <v>0</v>
      </c>
      <c r="Q609" s="223">
        <v>0</v>
      </c>
      <c r="R609" s="223">
        <f>Q609*H609</f>
        <v>0</v>
      </c>
      <c r="S609" s="223">
        <v>0</v>
      </c>
      <c r="T609" s="224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225" t="s">
        <v>1026</v>
      </c>
      <c r="AT609" s="225" t="s">
        <v>131</v>
      </c>
      <c r="AU609" s="225" t="s">
        <v>86</v>
      </c>
      <c r="AY609" s="16" t="s">
        <v>119</v>
      </c>
      <c r="BE609" s="226">
        <f>IF(N609="základní",J609,0)</f>
        <v>0</v>
      </c>
      <c r="BF609" s="226">
        <f>IF(N609="snížená",J609,0)</f>
        <v>0</v>
      </c>
      <c r="BG609" s="226">
        <f>IF(N609="zákl. přenesená",J609,0)</f>
        <v>0</v>
      </c>
      <c r="BH609" s="226">
        <f>IF(N609="sníž. přenesená",J609,0)</f>
        <v>0</v>
      </c>
      <c r="BI609" s="226">
        <f>IF(N609="nulová",J609,0)</f>
        <v>0</v>
      </c>
      <c r="BJ609" s="16" t="s">
        <v>86</v>
      </c>
      <c r="BK609" s="226">
        <f>ROUND(I609*H609,2)</f>
        <v>0</v>
      </c>
      <c r="BL609" s="16" t="s">
        <v>1026</v>
      </c>
      <c r="BM609" s="225" t="s">
        <v>1064</v>
      </c>
    </row>
    <row r="610" s="2" customFormat="1">
      <c r="A610" s="37"/>
      <c r="B610" s="38"/>
      <c r="C610" s="39"/>
      <c r="D610" s="227" t="s">
        <v>130</v>
      </c>
      <c r="E610" s="39"/>
      <c r="F610" s="228" t="s">
        <v>1063</v>
      </c>
      <c r="G610" s="39"/>
      <c r="H610" s="39"/>
      <c r="I610" s="229"/>
      <c r="J610" s="39"/>
      <c r="K610" s="39"/>
      <c r="L610" s="43"/>
      <c r="M610" s="230"/>
      <c r="N610" s="231"/>
      <c r="O610" s="90"/>
      <c r="P610" s="90"/>
      <c r="Q610" s="90"/>
      <c r="R610" s="90"/>
      <c r="S610" s="90"/>
      <c r="T610" s="91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16" t="s">
        <v>130</v>
      </c>
      <c r="AU610" s="16" t="s">
        <v>86</v>
      </c>
    </row>
    <row r="611" s="2" customFormat="1" ht="16.5" customHeight="1">
      <c r="A611" s="37"/>
      <c r="B611" s="38"/>
      <c r="C611" s="232" t="s">
        <v>1065</v>
      </c>
      <c r="D611" s="232" t="s">
        <v>131</v>
      </c>
      <c r="E611" s="233" t="s">
        <v>1066</v>
      </c>
      <c r="F611" s="234" t="s">
        <v>1067</v>
      </c>
      <c r="G611" s="235" t="s">
        <v>453</v>
      </c>
      <c r="H611" s="236">
        <v>40</v>
      </c>
      <c r="I611" s="237"/>
      <c r="J611" s="238">
        <f>ROUND(I611*H611,2)</f>
        <v>0</v>
      </c>
      <c r="K611" s="234" t="s">
        <v>126</v>
      </c>
      <c r="L611" s="43"/>
      <c r="M611" s="239" t="s">
        <v>1</v>
      </c>
      <c r="N611" s="240" t="s">
        <v>43</v>
      </c>
      <c r="O611" s="90"/>
      <c r="P611" s="223">
        <f>O611*H611</f>
        <v>0</v>
      </c>
      <c r="Q611" s="223">
        <v>0</v>
      </c>
      <c r="R611" s="223">
        <f>Q611*H611</f>
        <v>0</v>
      </c>
      <c r="S611" s="223">
        <v>0</v>
      </c>
      <c r="T611" s="224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225" t="s">
        <v>1026</v>
      </c>
      <c r="AT611" s="225" t="s">
        <v>131</v>
      </c>
      <c r="AU611" s="225" t="s">
        <v>86</v>
      </c>
      <c r="AY611" s="16" t="s">
        <v>119</v>
      </c>
      <c r="BE611" s="226">
        <f>IF(N611="základní",J611,0)</f>
        <v>0</v>
      </c>
      <c r="BF611" s="226">
        <f>IF(N611="snížená",J611,0)</f>
        <v>0</v>
      </c>
      <c r="BG611" s="226">
        <f>IF(N611="zákl. přenesená",J611,0)</f>
        <v>0</v>
      </c>
      <c r="BH611" s="226">
        <f>IF(N611="sníž. přenesená",J611,0)</f>
        <v>0</v>
      </c>
      <c r="BI611" s="226">
        <f>IF(N611="nulová",J611,0)</f>
        <v>0</v>
      </c>
      <c r="BJ611" s="16" t="s">
        <v>86</v>
      </c>
      <c r="BK611" s="226">
        <f>ROUND(I611*H611,2)</f>
        <v>0</v>
      </c>
      <c r="BL611" s="16" t="s">
        <v>1026</v>
      </c>
      <c r="BM611" s="225" t="s">
        <v>1068</v>
      </c>
    </row>
    <row r="612" s="2" customFormat="1">
      <c r="A612" s="37"/>
      <c r="B612" s="38"/>
      <c r="C612" s="39"/>
      <c r="D612" s="227" t="s">
        <v>130</v>
      </c>
      <c r="E612" s="39"/>
      <c r="F612" s="228" t="s">
        <v>1067</v>
      </c>
      <c r="G612" s="39"/>
      <c r="H612" s="39"/>
      <c r="I612" s="229"/>
      <c r="J612" s="39"/>
      <c r="K612" s="39"/>
      <c r="L612" s="43"/>
      <c r="M612" s="230"/>
      <c r="N612" s="231"/>
      <c r="O612" s="90"/>
      <c r="P612" s="90"/>
      <c r="Q612" s="90"/>
      <c r="R612" s="90"/>
      <c r="S612" s="90"/>
      <c r="T612" s="91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T612" s="16" t="s">
        <v>130</v>
      </c>
      <c r="AU612" s="16" t="s">
        <v>86</v>
      </c>
    </row>
    <row r="613" s="2" customFormat="1" ht="16.5" customHeight="1">
      <c r="A613" s="37"/>
      <c r="B613" s="38"/>
      <c r="C613" s="232" t="s">
        <v>1069</v>
      </c>
      <c r="D613" s="232" t="s">
        <v>131</v>
      </c>
      <c r="E613" s="233" t="s">
        <v>1070</v>
      </c>
      <c r="F613" s="234" t="s">
        <v>1071</v>
      </c>
      <c r="G613" s="235" t="s">
        <v>1025</v>
      </c>
      <c r="H613" s="236">
        <v>1</v>
      </c>
      <c r="I613" s="237"/>
      <c r="J613" s="238">
        <f>ROUND(I613*H613,2)</f>
        <v>0</v>
      </c>
      <c r="K613" s="234" t="s">
        <v>126</v>
      </c>
      <c r="L613" s="43"/>
      <c r="M613" s="239" t="s">
        <v>1</v>
      </c>
      <c r="N613" s="240" t="s">
        <v>43</v>
      </c>
      <c r="O613" s="90"/>
      <c r="P613" s="223">
        <f>O613*H613</f>
        <v>0</v>
      </c>
      <c r="Q613" s="223">
        <v>0</v>
      </c>
      <c r="R613" s="223">
        <f>Q613*H613</f>
        <v>0</v>
      </c>
      <c r="S613" s="223">
        <v>0</v>
      </c>
      <c r="T613" s="224">
        <f>S613*H613</f>
        <v>0</v>
      </c>
      <c r="U613" s="37"/>
      <c r="V613" s="37"/>
      <c r="W613" s="37"/>
      <c r="X613" s="37"/>
      <c r="Y613" s="37"/>
      <c r="Z613" s="37"/>
      <c r="AA613" s="37"/>
      <c r="AB613" s="37"/>
      <c r="AC613" s="37"/>
      <c r="AD613" s="37"/>
      <c r="AE613" s="37"/>
      <c r="AR613" s="225" t="s">
        <v>1026</v>
      </c>
      <c r="AT613" s="225" t="s">
        <v>131</v>
      </c>
      <c r="AU613" s="225" t="s">
        <v>86</v>
      </c>
      <c r="AY613" s="16" t="s">
        <v>119</v>
      </c>
      <c r="BE613" s="226">
        <f>IF(N613="základní",J613,0)</f>
        <v>0</v>
      </c>
      <c r="BF613" s="226">
        <f>IF(N613="snížená",J613,0)</f>
        <v>0</v>
      </c>
      <c r="BG613" s="226">
        <f>IF(N613="zákl. přenesená",J613,0)</f>
        <v>0</v>
      </c>
      <c r="BH613" s="226">
        <f>IF(N613="sníž. přenesená",J613,0)</f>
        <v>0</v>
      </c>
      <c r="BI613" s="226">
        <f>IF(N613="nulová",J613,0)</f>
        <v>0</v>
      </c>
      <c r="BJ613" s="16" t="s">
        <v>86</v>
      </c>
      <c r="BK613" s="226">
        <f>ROUND(I613*H613,2)</f>
        <v>0</v>
      </c>
      <c r="BL613" s="16" t="s">
        <v>1026</v>
      </c>
      <c r="BM613" s="225" t="s">
        <v>1072</v>
      </c>
    </row>
    <row r="614" s="2" customFormat="1">
      <c r="A614" s="37"/>
      <c r="B614" s="38"/>
      <c r="C614" s="39"/>
      <c r="D614" s="227" t="s">
        <v>130</v>
      </c>
      <c r="E614" s="39"/>
      <c r="F614" s="228" t="s">
        <v>1071</v>
      </c>
      <c r="G614" s="39"/>
      <c r="H614" s="39"/>
      <c r="I614" s="229"/>
      <c r="J614" s="39"/>
      <c r="K614" s="39"/>
      <c r="L614" s="43"/>
      <c r="M614" s="230"/>
      <c r="N614" s="231"/>
      <c r="O614" s="90"/>
      <c r="P614" s="90"/>
      <c r="Q614" s="90"/>
      <c r="R614" s="90"/>
      <c r="S614" s="90"/>
      <c r="T614" s="91"/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T614" s="16" t="s">
        <v>130</v>
      </c>
      <c r="AU614" s="16" t="s">
        <v>86</v>
      </c>
    </row>
    <row r="615" s="2" customFormat="1" ht="16.5" customHeight="1">
      <c r="A615" s="37"/>
      <c r="B615" s="38"/>
      <c r="C615" s="232" t="s">
        <v>1073</v>
      </c>
      <c r="D615" s="232" t="s">
        <v>131</v>
      </c>
      <c r="E615" s="233" t="s">
        <v>1074</v>
      </c>
      <c r="F615" s="234" t="s">
        <v>1075</v>
      </c>
      <c r="G615" s="235" t="s">
        <v>1025</v>
      </c>
      <c r="H615" s="236">
        <v>1</v>
      </c>
      <c r="I615" s="237"/>
      <c r="J615" s="238">
        <f>ROUND(I615*H615,2)</f>
        <v>0</v>
      </c>
      <c r="K615" s="234" t="s">
        <v>126</v>
      </c>
      <c r="L615" s="43"/>
      <c r="M615" s="239" t="s">
        <v>1</v>
      </c>
      <c r="N615" s="240" t="s">
        <v>43</v>
      </c>
      <c r="O615" s="90"/>
      <c r="P615" s="223">
        <f>O615*H615</f>
        <v>0</v>
      </c>
      <c r="Q615" s="223">
        <v>0</v>
      </c>
      <c r="R615" s="223">
        <f>Q615*H615</f>
        <v>0</v>
      </c>
      <c r="S615" s="223">
        <v>0</v>
      </c>
      <c r="T615" s="224">
        <f>S615*H615</f>
        <v>0</v>
      </c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R615" s="225" t="s">
        <v>1026</v>
      </c>
      <c r="AT615" s="225" t="s">
        <v>131</v>
      </c>
      <c r="AU615" s="225" t="s">
        <v>86</v>
      </c>
      <c r="AY615" s="16" t="s">
        <v>119</v>
      </c>
      <c r="BE615" s="226">
        <f>IF(N615="základní",J615,0)</f>
        <v>0</v>
      </c>
      <c r="BF615" s="226">
        <f>IF(N615="snížená",J615,0)</f>
        <v>0</v>
      </c>
      <c r="BG615" s="226">
        <f>IF(N615="zákl. přenesená",J615,0)</f>
        <v>0</v>
      </c>
      <c r="BH615" s="226">
        <f>IF(N615="sníž. přenesená",J615,0)</f>
        <v>0</v>
      </c>
      <c r="BI615" s="226">
        <f>IF(N615="nulová",J615,0)</f>
        <v>0</v>
      </c>
      <c r="BJ615" s="16" t="s">
        <v>86</v>
      </c>
      <c r="BK615" s="226">
        <f>ROUND(I615*H615,2)</f>
        <v>0</v>
      </c>
      <c r="BL615" s="16" t="s">
        <v>1026</v>
      </c>
      <c r="BM615" s="225" t="s">
        <v>1076</v>
      </c>
    </row>
    <row r="616" s="2" customFormat="1">
      <c r="A616" s="37"/>
      <c r="B616" s="38"/>
      <c r="C616" s="39"/>
      <c r="D616" s="227" t="s">
        <v>130</v>
      </c>
      <c r="E616" s="39"/>
      <c r="F616" s="228" t="s">
        <v>1075</v>
      </c>
      <c r="G616" s="39"/>
      <c r="H616" s="39"/>
      <c r="I616" s="229"/>
      <c r="J616" s="39"/>
      <c r="K616" s="39"/>
      <c r="L616" s="43"/>
      <c r="M616" s="263"/>
      <c r="N616" s="264"/>
      <c r="O616" s="265"/>
      <c r="P616" s="265"/>
      <c r="Q616" s="265"/>
      <c r="R616" s="265"/>
      <c r="S616" s="265"/>
      <c r="T616" s="266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T616" s="16" t="s">
        <v>130</v>
      </c>
      <c r="AU616" s="16" t="s">
        <v>86</v>
      </c>
    </row>
    <row r="617" s="2" customFormat="1" ht="6.96" customHeight="1">
      <c r="A617" s="37"/>
      <c r="B617" s="65"/>
      <c r="C617" s="66"/>
      <c r="D617" s="66"/>
      <c r="E617" s="66"/>
      <c r="F617" s="66"/>
      <c r="G617" s="66"/>
      <c r="H617" s="66"/>
      <c r="I617" s="66"/>
      <c r="J617" s="66"/>
      <c r="K617" s="66"/>
      <c r="L617" s="43"/>
      <c r="M617" s="37"/>
      <c r="O617" s="37"/>
      <c r="P617" s="37"/>
      <c r="Q617" s="37"/>
      <c r="R617" s="37"/>
      <c r="S617" s="37"/>
      <c r="T617" s="37"/>
      <c r="U617" s="37"/>
      <c r="V617" s="37"/>
      <c r="W617" s="37"/>
      <c r="X617" s="37"/>
      <c r="Y617" s="37"/>
      <c r="Z617" s="37"/>
      <c r="AA617" s="37"/>
      <c r="AB617" s="37"/>
      <c r="AC617" s="37"/>
      <c r="AD617" s="37"/>
      <c r="AE617" s="37"/>
    </row>
  </sheetData>
  <sheetProtection sheet="1" autoFilter="0" formatColumns="0" formatRows="0" objects="1" scenarios="1" spinCount="100000" saltValue="JcGOEltzyMX+QPUmFiXM+49/lUCzKBeJgzMnKnhZZSdN6iJ147OVcdnjEmA7JTyMwzIlUVVVIKwRyCv5DmFf3Q==" hashValue="1dHkZzih+8FC+o313kaihpMcDj6itoTDyMt49IKc4iVCKsSY6L87ZLQJHZsttTYMcR1L093kIgg2oD+nQL68zw==" algorithmName="SHA-512" password="CC35"/>
  <autoFilter ref="C122:K61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Šnejdrla Antonín</dc:creator>
  <cp:lastModifiedBy>Šnejdrla Antonín</cp:lastModifiedBy>
  <dcterms:created xsi:type="dcterms:W3CDTF">2024-10-02T05:37:17Z</dcterms:created>
  <dcterms:modified xsi:type="dcterms:W3CDTF">2024-10-02T05:37:19Z</dcterms:modified>
</cp:coreProperties>
</file>